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1a11b984c09e41d2" /></Relationships>
</file>

<file path=xl/workbook.xml><?xml version="1.0" encoding="utf-8"?>
<x:workbook xmlns:x="http://schemas.openxmlformats.org/spreadsheetml/2006/main">
  <x:sheets>
    <x:sheet xmlns:r="http://schemas.openxmlformats.org/officeDocument/2006/relationships" name="Start Here" sheetId="1" r:id="Rfc507c270e884c34"/>
    <x:sheet xmlns:r="http://schemas.openxmlformats.org/officeDocument/2006/relationships" name="Assumptions" sheetId="2" r:id="Rcb4d4897ffd54aba"/>
    <x:sheet xmlns:r="http://schemas.openxmlformats.org/officeDocument/2006/relationships" name="Monthly Forecast" sheetId="3" r:id="R790d303d5428417e"/>
    <x:sheet xmlns:r="http://schemas.openxmlformats.org/officeDocument/2006/relationships" name="Forecast Dashboard" sheetId="4" r:id="Rc3694930713746b7"/>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Red](₹#,##0.0);-"/>
    <x:numFmt numFmtId="201" formatCode="0.0%;[Red](0.0%);-"/>
    <x:numFmt numFmtId="202" formatCode="mmm-yy"/>
  </x:numFmts>
  <x:fonts count="12">
    <x:font>
      <x:sz val="11"/>
      <x:name val="Carlito"/>
    </x:font>
    <x:font>
      <x:b/>
      <x:sz val="20"/>
      <x:color rgb="FFFFFFFF"/>
      <x:name val="Carlito"/>
    </x:font>
    <x:font>
      <x:i/>
      <x:sz val="10"/>
      <x:color rgb="FF59636B"/>
      <x:name val="Carlito"/>
    </x:font>
    <x:font>
      <x:b/>
      <x:sz val="11"/>
      <x:color rgb="FFFFFFFF"/>
      <x:name val="Carlito"/>
    </x:font>
    <x:font>
      <x:b/>
      <x:sz val="11"/>
      <x:color rgb="FF173B35"/>
      <x:name val="Carlito"/>
    </x:font>
    <x:font>
      <x:b/>
      <x:sz val="11"/>
      <x:color rgb="FF2F8A75"/>
      <x:name val="Carlito"/>
    </x:font>
    <x:font>
      <x:sz val="9"/>
      <x:color rgb="FF1F2933"/>
      <x:name val="Carlito"/>
    </x:font>
    <x:font>
      <x:b/>
      <x:sz val="10"/>
      <x:color rgb="FFFFFFFF"/>
      <x:name val="Carlito"/>
    </x:font>
    <x:font>
      <x:sz val="11"/>
      <x:color rgb="FF0000FF"/>
      <x:name val="Carlito"/>
    </x:font>
    <x:font>
      <x:b/>
      <x:sz val="11"/>
      <x:color rgb="FF0000FF"/>
      <x:name val="Carlito"/>
    </x:font>
    <x:font>
      <x:sz val="11"/>
      <x:color rgb="FF1F2933"/>
      <x:name val="Carlito"/>
    </x:font>
    <x:font>
      <x:sz val="11"/>
      <x:color rgb="FF008000"/>
      <x:name val="Carlito"/>
    </x:font>
  </x:fonts>
  <x:fills count="7">
    <x:fill>
      <x:patternFill patternType="none"/>
    </x:fill>
    <x:fill>
      <x:patternFill patternType="gray125"/>
    </x:fill>
    <x:fill>
      <x:patternFill patternType="solid">
        <x:fgColor rgb="FF173B35"/>
      </x:patternFill>
    </x:fill>
    <x:fill>
      <x:patternFill patternType="solid">
        <x:fgColor rgb="FFF7F5F0"/>
      </x:patternFill>
    </x:fill>
    <x:fill>
      <x:patternFill patternType="solid">
        <x:fgColor rgb="FFEAF4EF"/>
      </x:patternFill>
    </x:fill>
    <x:fill>
      <x:patternFill patternType="solid">
        <x:fgColor rgb="FFFFF4E5"/>
      </x:patternFill>
    </x:fill>
    <x:fill>
      <x:patternFill patternType="solid">
        <x:fgColor rgb="FF2F8A75"/>
      </x:patternFill>
    </x:fill>
  </x:fills>
  <x:borders count="2">
    <x:border/>
    <x:border/>
  </x:borders>
  <x:cellStyleXfs count="1">
    <x:xf numFmtId="0" fontId="0" fillId="0" borderId="0"/>
  </x:cellStyleXfs>
  <x:cellXfs count="67">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2" borderId="0" xfId="0" applyNumberFormat="1" applyFont="1" applyFill="1" applyBorder="1"/>
    <x:xf numFmtId="0" fontId="3" fillId="2"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0" fillId="4" borderId="1" xfId="0" applyNumberFormat="1" applyFont="1" applyFill="1" applyBorder="1"/>
    <x:xf numFmtId="0" fontId="4" fillId="4" borderId="1" xfId="0" applyNumberFormat="1" applyFont="1" applyFill="1" applyBorder="1"/>
    <x:xf numFmtId="0" fontId="4" fillId="4" borderId="0" xfId="0" applyNumberFormat="1" applyFont="1" applyFill="1" applyBorder="1" applyAlignment="1">
      <x:alignment wrapText="1"/>
    </x:xf>
    <x:xf numFmtId="0" fontId="0" fillId="0" borderId="0" xfId="0" applyNumberFormat="1" applyFont="1" applyFill="1" applyBorder="1" applyAlignment="1">
      <x:alignment wrapText="1"/>
    </x:xf>
    <x:xf numFmtId="0" fontId="4" fillId="4" borderId="1" xfId="0" applyNumberFormat="1" applyFont="1" applyFill="1" applyBorder="1" applyAlignment="1">
      <x:alignment wrapText="1"/>
    </x:xf>
    <x:xf numFmtId="0" fontId="0" fillId="0" borderId="1" xfId="0" applyNumberFormat="1" applyFont="1" applyFill="1" applyBorder="1" applyAlignment="1">
      <x:alignment wrapText="1"/>
    </x:xf>
    <x:xf numFmtId="0" fontId="5" fillId="3" borderId="0" xfId="0" applyNumberFormat="1" applyFont="1" applyFill="1" applyBorder="1"/>
    <x:xf numFmtId="0" fontId="5" fillId="3" borderId="1" xfId="0" applyNumberFormat="1" applyFont="1" applyFill="1" applyBorder="1"/>
    <x:xf numFmtId="0" fontId="5" fillId="3" borderId="0" xfId="0" applyNumberFormat="1" applyFont="1" applyFill="1" applyBorder="1" applyAlignment="1">
      <x:alignment wrapText="1"/>
    </x:xf>
    <x:xf numFmtId="0" fontId="5" fillId="3" borderId="1" xfId="0" applyNumberFormat="1" applyFont="1" applyFill="1" applyBorder="1" applyAlignment="1">
      <x:alignment wrapText="1"/>
    </x:xf>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wrapText="1"/>
    </x:xf>
    <x:xf numFmtId="0" fontId="0" fillId="5" borderId="1" xfId="0" applyNumberFormat="1" applyFont="1" applyFill="1" applyBorder="1"/>
    <x:xf numFmtId="0" fontId="6" fillId="5" borderId="1" xfId="0" applyNumberFormat="1" applyFont="1" applyFill="1" applyBorder="1"/>
    <x:xf numFmtId="0" fontId="6" fillId="5" borderId="1" xfId="0" applyNumberFormat="1" applyFont="1" applyFill="1" applyBorder="1" applyAlignment="1">
      <x:alignment wrapText="1"/>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wrapText="1"/>
    </x:xf>
    <x:xf numFmtId="0" fontId="7" fillId="6" borderId="0" xfId="0" applyNumberFormat="1" applyFont="1" applyFill="1" applyBorder="1" applyAlignment="1">
      <x:alignment vertical="center" wrapText="1"/>
    </x:xf>
    <x:xf numFmtId="0" fontId="0" fillId="6" borderId="1" xfId="0" applyNumberFormat="1" applyFont="1" applyFill="1" applyBorder="1"/>
    <x:xf numFmtId="0" fontId="7" fillId="6" borderId="1" xfId="0" applyNumberFormat="1" applyFont="1" applyFill="1" applyBorder="1"/>
    <x:xf numFmtId="0" fontId="7" fillId="6" borderId="1" xfId="0" applyNumberFormat="1" applyFont="1" applyFill="1" applyBorder="1" applyAlignment="1">
      <x:alignment wrapText="1"/>
    </x:xf>
    <x:xf numFmtId="0" fontId="7" fillId="6" borderId="1" xfId="0" applyNumberFormat="1" applyFont="1" applyFill="1" applyBorder="1" applyAlignment="1">
      <x:alignment vertical="center" wrapText="1"/>
    </x:xf>
    <x:xf numFmtId="0" fontId="8" fillId="0" borderId="0" xfId="0" applyNumberFormat="1" applyFont="1" applyFill="1" applyBorder="1"/>
    <x:xf numFmtId="0" fontId="8" fillId="0" borderId="1" xfId="0" applyNumberFormat="1" applyFont="1" applyFill="1" applyBorder="1"/>
    <x:xf numFmtId="200" fontId="8" fillId="0" borderId="0" xfId="0" applyNumberFormat="1" applyFont="1" applyFill="1" applyBorder="1"/>
    <x:xf numFmtId="200" fontId="8" fillId="0" borderId="1" xfId="0" applyNumberFormat="1" applyFont="1" applyFill="1" applyBorder="1"/>
    <x:xf numFmtId="201" fontId="8" fillId="0" borderId="0" xfId="0" applyNumberFormat="1" applyFont="1" applyFill="1" applyBorder="1"/>
    <x:xf numFmtId="201" fontId="8" fillId="0" borderId="1" xfId="0" applyNumberFormat="1" applyFont="1" applyFill="1" applyBorder="1"/>
    <x:xf numFmtId="0" fontId="9" fillId="4" borderId="0" xfId="0" applyNumberFormat="1" applyFont="1" applyFill="1" applyBorder="1"/>
    <x:xf numFmtId="0" fontId="9" fillId="4" borderId="1" xfId="0" applyNumberFormat="1" applyFont="1" applyFill="1" applyBorder="1"/>
    <x:xf numFmtId="202" fontId="7" fillId="6" borderId="0" xfId="0" applyNumberFormat="1" applyFont="1" applyFill="1" applyBorder="1" applyAlignment="1">
      <x:alignment vertical="center" wrapText="1"/>
    </x:xf>
    <x:xf numFmtId="202" fontId="7" fillId="6" borderId="1" xfId="0" applyNumberFormat="1" applyFont="1" applyFill="1" applyBorder="1" applyAlignment="1">
      <x:alignment vertical="center" wrapText="1"/>
    </x:xf>
    <x:xf numFmtId="0" fontId="10" fillId="0" borderId="0" xfId="0" applyNumberFormat="1" applyFont="1" applyFill="1" applyBorder="1"/>
    <x:xf numFmtId="0" fontId="10" fillId="0" borderId="1" xfId="0" applyNumberFormat="1" applyFont="1" applyFill="1" applyBorder="1"/>
    <x:xf numFmtId="200" fontId="10" fillId="0" borderId="0" xfId="0" applyNumberFormat="1" applyFont="1" applyFill="1" applyBorder="1"/>
    <x:xf numFmtId="200" fontId="10" fillId="0" borderId="1" xfId="0" applyNumberFormat="1" applyFont="1" applyFill="1" applyBorder="1"/>
    <x:xf numFmtId="201" fontId="10" fillId="0" borderId="0" xfId="0" applyNumberFormat="1" applyFont="1" applyFill="1" applyBorder="1"/>
    <x:xf numFmtId="201" fontId="10" fillId="0" borderId="1" xfId="0" applyNumberFormat="1" applyFont="1" applyFill="1" applyBorder="1"/>
    <x:xf numFmtId="0" fontId="11" fillId="0" borderId="0" xfId="0" applyNumberFormat="1" applyFont="1" applyFill="1" applyBorder="1"/>
    <x:xf numFmtId="0" fontId="11" fillId="0" borderId="1" xfId="0" applyNumberFormat="1" applyFont="1" applyFill="1" applyBorder="1"/>
    <x:xf numFmtId="200" fontId="11" fillId="0" borderId="0" xfId="0" applyNumberFormat="1" applyFont="1" applyFill="1" applyBorder="1"/>
    <x:xf numFmtId="200" fontId="11" fillId="0" borderId="1" xfId="0" applyNumberFormat="1" applyFont="1" applyFill="1" applyBorder="1"/>
    <x:xf numFmtId="201" fontId="11" fillId="0" borderId="0" xfId="0" applyNumberFormat="1" applyFont="1" applyFill="1" applyBorder="1"/>
    <x:xf numFmtId="201" fontId="11"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200" fontId="0"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e0f2b68334c4743" /><Relationship Type="http://schemas.openxmlformats.org/officeDocument/2006/relationships/theme" Target="/xl/theme/theme1.xml" Id="Rfd246642779f4551" /><Relationship Type="http://schemas.openxmlformats.org/officeDocument/2006/relationships/sharedStrings" Target="/xl/sharedStrings.xml" Id="Rf8cfef58f3724c5f" /><Relationship Type="http://schemas.openxmlformats.org/officeDocument/2006/relationships/worksheet" Target="/xl/worksheets/sheet1.xml" Id="Rfc507c270e884c34" /><Relationship Type="http://schemas.openxmlformats.org/officeDocument/2006/relationships/worksheet" Target="/xl/worksheets/sheet2.xml" Id="Rcb4d4897ffd54aba" /><Relationship Type="http://schemas.openxmlformats.org/officeDocument/2006/relationships/worksheet" Target="/xl/worksheets/sheet3.xml" Id="R790d303d5428417e" /><Relationship Type="http://schemas.openxmlformats.org/officeDocument/2006/relationships/worksheet" Target="/xl/worksheets/sheet4.xml" Id="Rc3694930713746b7" /></Relationships>
</file>

<file path=xl/drawings/_rels/drawing1.xml.rels>&#65279;<?xml version="1.0" encoding="utf-8"?><Relationships xmlns="http://schemas.openxmlformats.org/package/2006/relationships"><Relationship Type="http://schemas.openxmlformats.org/officeDocument/2006/relationships/chart" Target="/xl/drawings/charts/chart1.xml" Id="R5c1619ade3884fda"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Revenue &amp; EBITDA Forecast</a:t>
            </a:r>
          </a:p>
        </c:rich>
      </c:tx>
    </c:title>
    <c:plotArea>
      <c:lineChart>
        <c:grouping val="standard"/>
        <c:ser>
          <c:idx val="0"/>
          <c:order val="0"/>
          <c:tx>
            <c:v>Thu Oct 01 2026 00:00:00 GMT+0000 (Coordinated Universal Time)</c:v>
          </c:tx>
          <c:marker>
            <c:symbol val="none"/>
          </c:marker>
          <c:cat>
            <c:strRef>
              <c:f>'Forecast Dashboard'!$A$13:$A$14</c:f>
              <c:strCache>
                <c:ptCount val="0"/>
              </c:strCache>
            </c:strRef>
          </c:cat>
          <c:val>
            <c:numRef>
              <c:f>'Forecast Dashboard'!$B$13:$B$14</c:f>
              <c:numCache>
                <c:formatCode>₹#,##0.0;[Red](₹#,##0.0);-</c:formatCode>
                <c:ptCount val="0"/>
              </c:numCache>
            </c:numRef>
          </c:val>
        </c:ser>
        <c:ser>
          <c:idx val="1"/>
          <c:order val="1"/>
          <c:tx>
            <c:v>Sun Nov 01 2026 00:00:00 GMT+0000 (Coordinated Universal Time)</c:v>
          </c:tx>
          <c:marker>
            <c:symbol val="none"/>
          </c:marker>
          <c:cat>
            <c:strRef>
              <c:f>'Forecast Dashboard'!$A$13:$A$14</c:f>
              <c:strCache>
                <c:ptCount val="0"/>
              </c:strCache>
            </c:strRef>
          </c:cat>
          <c:val>
            <c:numRef>
              <c:f>'Forecast Dashboard'!$C$13:$C$14</c:f>
              <c:numCache>
                <c:formatCode>₹#,##0.0;[Red](₹#,##0.0);-</c:formatCode>
                <c:ptCount val="0"/>
              </c:numCache>
            </c:numRef>
          </c:val>
        </c:ser>
        <c:ser>
          <c:idx val="2"/>
          <c:order val="2"/>
          <c:tx>
            <c:v>Tue Dec 01 2026 00:00:00 GMT+0000 (Coordinated Universal Time)</c:v>
          </c:tx>
          <c:marker>
            <c:symbol val="none"/>
          </c:marker>
          <c:cat>
            <c:strRef>
              <c:f>'Forecast Dashboard'!$A$13:$A$14</c:f>
              <c:strCache>
                <c:ptCount val="0"/>
              </c:strCache>
            </c:strRef>
          </c:cat>
          <c:val>
            <c:numRef>
              <c:f>'Forecast Dashboard'!$D$13:$D$14</c:f>
              <c:numCache>
                <c:formatCode>₹#,##0.0;[Red](₹#,##0.0);-</c:formatCode>
                <c:ptCount val="0"/>
              </c:numCache>
            </c:numRef>
          </c:val>
        </c:ser>
        <c:ser>
          <c:idx val="3"/>
          <c:order val="3"/>
          <c:tx>
            <c:v>Fri Jan 01 2027 00:00:00 GMT+0000 (Coordinated Universal Time)</c:v>
          </c:tx>
          <c:marker>
            <c:symbol val="none"/>
          </c:marker>
          <c:cat>
            <c:strRef>
              <c:f>'Forecast Dashboard'!$A$13:$A$14</c:f>
              <c:strCache>
                <c:ptCount val="0"/>
              </c:strCache>
            </c:strRef>
          </c:cat>
          <c:val>
            <c:numRef>
              <c:f>'Forecast Dashboard'!$E$13:$E$14</c:f>
              <c:numCache>
                <c:formatCode>₹#,##0.0;[Red](₹#,##0.0);-</c:formatCode>
                <c:ptCount val="0"/>
              </c:numCache>
            </c:numRef>
          </c:val>
        </c:ser>
        <c:ser>
          <c:idx val="4"/>
          <c:order val="4"/>
          <c:tx>
            <c:v>Mon Feb 01 2027 00:00:00 GMT+0000 (Coordinated Universal Time)</c:v>
          </c:tx>
          <c:marker>
            <c:symbol val="none"/>
          </c:marker>
          <c:cat>
            <c:strRef>
              <c:f>'Forecast Dashboard'!$A$13:$A$14</c:f>
              <c:strCache>
                <c:ptCount val="0"/>
              </c:strCache>
            </c:strRef>
          </c:cat>
          <c:val>
            <c:numRef>
              <c:f>'Forecast Dashboard'!$F$13:$F$14</c:f>
              <c:numCache>
                <c:formatCode>₹#,##0.0;[Red](₹#,##0.0);-</c:formatCode>
                <c:ptCount val="0"/>
              </c:numCache>
            </c:numRef>
          </c:val>
        </c:ser>
        <c:ser>
          <c:idx val="5"/>
          <c:order val="5"/>
          <c:tx>
            <c:v>Mon Mar 01 2027 00:00:00 GMT+0000 (Coordinated Universal Time)</c:v>
          </c:tx>
          <c:marker>
            <c:symbol val="none"/>
          </c:marker>
          <c:cat>
            <c:strRef>
              <c:f>'Forecast Dashboard'!$A$13:$A$14</c:f>
              <c:strCache>
                <c:ptCount val="0"/>
              </c:strCache>
            </c:strRef>
          </c:cat>
          <c:val>
            <c:numRef>
              <c:f>'Forecast Dashboard'!$G$13:$G$14</c:f>
              <c:numCache>
                <c:formatCode>₹#,##0.0;[Red](₹#,##0.0);-</c:formatCode>
                <c:ptCount val="0"/>
              </c:numCache>
            </c:numRef>
          </c:val>
        </c:ser>
        <c:ser>
          <c:idx val="6"/>
          <c:order val="6"/>
          <c:tx>
            <c:v>Thu Apr 01 2027 00:00:00 GMT+0000 (Coordinated Universal Time)</c:v>
          </c:tx>
          <c:marker>
            <c:symbol val="none"/>
          </c:marker>
          <c:cat>
            <c:strRef>
              <c:f>'Forecast Dashboard'!$A$13:$A$14</c:f>
              <c:strCache>
                <c:ptCount val="0"/>
              </c:strCache>
            </c:strRef>
          </c:cat>
          <c:val>
            <c:numRef>
              <c:f>'Forecast Dashboard'!$H$13:$H$14</c:f>
              <c:numCache>
                <c:formatCode>₹#,##0.0;[Red](₹#,##0.0);-</c:formatCode>
                <c:ptCount val="0"/>
              </c:numCache>
            </c:numRef>
          </c:val>
        </c:ser>
        <c:ser>
          <c:idx val="7"/>
          <c:order val="7"/>
          <c:tx>
            <c:v>Sat May 01 2027 00:00:00 GMT+0000 (Coordinated Universal Time)</c:v>
          </c:tx>
          <c:marker>
            <c:symbol val="none"/>
          </c:marker>
          <c:cat>
            <c:strRef>
              <c:f>'Forecast Dashboard'!$A$13:$A$14</c:f>
              <c:strCache>
                <c:ptCount val="0"/>
              </c:strCache>
            </c:strRef>
          </c:cat>
          <c:val>
            <c:numRef>
              <c:f>'Forecast Dashboard'!$I$13:$I$14</c:f>
              <c:numCache>
                <c:formatCode>₹#,##0.0;[Red](₹#,##0.0);-</c:formatCode>
                <c:ptCount val="0"/>
              </c:numCache>
            </c:numRef>
          </c:val>
        </c:ser>
        <c:ser>
          <c:idx val="8"/>
          <c:order val="8"/>
          <c:tx>
            <c:v>Tue Jun 01 2027 00:00:00 GMT+0000 (Coordinated Universal Time)</c:v>
          </c:tx>
          <c:marker>
            <c:symbol val="none"/>
          </c:marker>
          <c:cat>
            <c:strRef>
              <c:f>'Forecast Dashboard'!$A$13:$A$14</c:f>
              <c:strCache>
                <c:ptCount val="0"/>
              </c:strCache>
            </c:strRef>
          </c:cat>
          <c:val>
            <c:numRef>
              <c:f>'Forecast Dashboard'!$J$13:$J$14</c:f>
              <c:numCache>
                <c:formatCode>₹#,##0.0;[Red](₹#,##0.0);-</c:formatCode>
                <c:ptCount val="0"/>
              </c:numCache>
            </c:numRef>
          </c:val>
        </c:ser>
        <c:ser>
          <c:idx val="9"/>
          <c:order val="9"/>
          <c:tx>
            <c:v>Thu Jul 01 2027 00:00:00 GMT+0000 (Coordinated Universal Time)</c:v>
          </c:tx>
          <c:marker>
            <c:symbol val="none"/>
          </c:marker>
          <c:cat>
            <c:strRef>
              <c:f>'Forecast Dashboard'!$A$13:$A$14</c:f>
              <c:strCache>
                <c:ptCount val="0"/>
              </c:strCache>
            </c:strRef>
          </c:cat>
          <c:val>
            <c:numRef>
              <c:f>'Forecast Dashboard'!$K$13:$K$14</c:f>
              <c:numCache>
                <c:formatCode>₹#,##0.0;[Red](₹#,##0.0);-</c:formatCode>
                <c:ptCount val="0"/>
              </c:numCache>
            </c:numRef>
          </c:val>
        </c:ser>
        <c:ser>
          <c:idx val="10"/>
          <c:order val="10"/>
          <c:tx>
            <c:v>Sun Aug 01 2027 00:00:00 GMT+0000 (Coordinated Universal Time)</c:v>
          </c:tx>
          <c:marker>
            <c:symbol val="none"/>
          </c:marker>
          <c:cat>
            <c:strRef>
              <c:f>'Forecast Dashboard'!$A$13:$A$14</c:f>
              <c:strCache>
                <c:ptCount val="0"/>
              </c:strCache>
            </c:strRef>
          </c:cat>
          <c:val>
            <c:numRef>
              <c:f>'Forecast Dashboard'!$L$13:$L$14</c:f>
              <c:numCache>
                <c:formatCode>₹#,##0.0;[Red](₹#,##0.0);-</c:formatCode>
                <c:ptCount val="0"/>
              </c:numCache>
            </c:numRef>
          </c:val>
        </c:ser>
        <c:ser>
          <c:idx val="11"/>
          <c:order val="11"/>
          <c:tx>
            <c:v>Wed Sep 01 2027 00:00:00 GMT+0000 (Coordinated Universal Time)</c:v>
          </c:tx>
          <c:marker>
            <c:symbol val="none"/>
          </c:marker>
          <c:cat>
            <c:strRef>
              <c:f>'Forecast Dashboard'!$A$13:$A$14</c:f>
              <c:strCache>
                <c:ptCount val="0"/>
              </c:strCache>
            </c:strRef>
          </c:cat>
          <c:val>
            <c:numRef>
              <c:f>'Forecast Dashboard'!$M$13:$M$14</c:f>
              <c:numCache>
                <c:formatCode>₹#,##0.0;[Red](₹#,##0.0);-</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15</xdr:row>
      <xdr:rowOff>0</xdr:rowOff>
    </xdr:from>
    <xdr:to>
      <xdr:col>10</xdr:col>
      <xdr:colOff>0</xdr:colOff>
      <xdr:row>30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5c1619ade3884fda"/>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4.xml.rels>&#65279;<?xml version="1.0" encoding="utf-8"?><Relationships xmlns="http://schemas.openxmlformats.org/package/2006/relationships"><Relationship Type="http://schemas.openxmlformats.org/officeDocument/2006/relationships/drawing" Target="/xl/drawings/drawing1.xml" Id="R07396b424e8c4a21" /></Relationships>
</file>

<file path=xl/worksheets/sheet1.xml><?xml version="1.0" encoding="utf-8"?>
<x:worksheet xmlns:x="http://schemas.openxmlformats.org/spreadsheetml/2006/main">
  <x:sheetFormatPr defaultRowHeight="15"/>
  <x:cols>
    <x:col min="1" max="1" width="24" hidden="0" customWidth="1"/>
    <x:col min="2" max="2" width="70" hidden="0" customWidth="1"/>
    <x:col min="3" max="3" width="4" hidden="0" customWidth="1"/>
    <x:col min="4" max="4" width="4" hidden="0" customWidth="1"/>
    <x:col min="5" max="5" width="4" hidden="0" customWidth="1"/>
    <x:col min="6" max="6" width="4" hidden="0" customWidth="1"/>
    <x:col min="7" max="7" width="4" hidden="0" customWidth="1"/>
    <x:col min="8" max="8" width="4" hidden="0" customWidth="1"/>
  </x:cols>
  <x:sheetData>
    <x:row r="1" ht="34" customHeight="1">
      <x:c r="A1" s="4" t="str">
        <x:v>ClearCFO | 12-Month Budget &amp; Forecast Model</x:v>
      </x:c>
      <x:c r="B1" s="4"/>
      <x:c r="C1" s="4"/>
      <x:c r="D1" s="4"/>
      <x:c r="E1" s="4"/>
      <x:c r="F1" s="4"/>
      <x:c r="G1" s="4"/>
      <x:c r="H1" s="4"/>
    </x:row>
    <x:row r="2" ht="28" customHeight="1">
      <x:c r="A2" s="10" t="str">
        <x:v>Free management resource | Ready-to-use finance template.</x:v>
      </x:c>
      <x:c r="B2" s="10"/>
      <x:c r="C2" s="10"/>
      <x:c r="D2" s="10"/>
      <x:c r="E2" s="10"/>
      <x:c r="F2" s="10"/>
      <x:c r="G2" s="10"/>
      <x:c r="H2" s="10"/>
    </x:row>
    <x:row r="4">
      <x:c r="A4" s="14" t="str">
        <x:v>WEBSITE RESOURCE CARD</x:v>
      </x:c>
      <x:c r="B4" s="14" t="str">
        <x:v>WEBSITE RESOURCE CARD</x:v>
      </x:c>
      <x:c r="C4" s="14" t="str">
        <x:v>WEBSITE RESOURCE CARD</x:v>
      </x:c>
      <x:c r="D4" s="14" t="str">
        <x:v>WEBSITE RESOURCE CARD</x:v>
      </x:c>
      <x:c r="E4" s="14" t="str">
        <x:v>WEBSITE RESOURCE CARD</x:v>
      </x:c>
      <x:c r="F4" s="14" t="str">
        <x:v>WEBSITE RESOURCE CARD</x:v>
      </x:c>
      <x:c r="G4" s="14" t="str">
        <x:v>WEBSITE RESOURCE CARD</x:v>
      </x:c>
      <x:c r="H4" s="14" t="str">
        <x:v>WEBSITE RESOURCE CARD</x:v>
      </x:c>
    </x:row>
    <x:row r="5">
      <x:c r="A5" s="20" t="str">
        <x:v>Resource title</x:v>
      </x:c>
      <x:c r="B5" s="21" t="str">
        <x:v>12-Month Budget &amp; Forecast Model</x:v>
      </x:c>
    </x:row>
    <x:row r="6">
      <x:c r="A6" s="20" t="str">
        <x:v>Suggested website description</x:v>
      </x:c>
      <x:c r="B6" s="21" t="str">
        <x:v>A driver-based monthly planning template using revenue growth, gross margin, operating costs and Base/Upside/Downside assumptions.</x:v>
      </x:c>
    </x:row>
    <x:row r="7">
      <x:c r="A7" s="20" t="str">
        <x:v>Category</x:v>
      </x:c>
      <x:c r="B7" s="21" t="str">
        <x:v>Free Finance Resources</x:v>
      </x:c>
    </x:row>
    <x:row r="8">
      <x:c r="A8" s="20" t="str">
        <x:v>Format</x:v>
      </x:c>
      <x:c r="B8" s="21" t="str">
        <x:v>Excel (.xlsx)</x:v>
      </x:c>
    </x:row>
    <x:row r="9">
      <x:c r="A9" s="20" t="str">
        <x:v>Best for</x:v>
      </x:c>
      <x:c r="B9" s="21" t="str">
        <x:v>Founders, finance teams and growing businesses preparing budgets or rolling forecasts</x:v>
      </x:c>
    </x:row>
    <x:row r="10">
      <x:c r="A10" s="20" t="str">
        <x:v>Typical setup time</x:v>
      </x:c>
      <x:c r="B10" s="21" t="str">
        <x:v>30–60 minutes</x:v>
      </x:c>
    </x:row>
    <x:row r="12">
      <x:c r="A12" s="14" t="str">
        <x:v>HOW TO USE</x:v>
      </x:c>
      <x:c r="B12" s="14" t="str">
        <x:v>HOW TO USE</x:v>
      </x:c>
      <x:c r="C12" s="14" t="str">
        <x:v>HOW TO USE</x:v>
      </x:c>
      <x:c r="D12" s="14" t="str">
        <x:v>HOW TO USE</x:v>
      </x:c>
      <x:c r="E12" s="14" t="str">
        <x:v>HOW TO USE</x:v>
      </x:c>
      <x:c r="F12" s="14" t="str">
        <x:v>HOW TO USE</x:v>
      </x:c>
      <x:c r="G12" s="14" t="str">
        <x:v>HOW TO USE</x:v>
      </x:c>
      <x:c r="H12" s="14" t="str">
        <x:v>HOW TO USE</x:v>
      </x:c>
    </x:row>
    <x:row r="13">
      <x:c r="A13" s="26" t="str">
        <x:v>1</x:v>
      </x:c>
      <x:c r="B13" s="21" t="str">
        <x:v>Replace blue-font sample inputs with company data.</x:v>
      </x:c>
    </x:row>
    <x:row r="14">
      <x:c r="A14" s="26" t="str">
        <x:v>2</x:v>
      </x:c>
      <x:c r="B14" s="21" t="str">
        <x:v>Leave formulas/calculated cells unchanged unless intentionally adapting the model.</x:v>
      </x:c>
    </x:row>
    <x:row r="15">
      <x:c r="A15" s="26" t="str">
        <x:v>3</x:v>
      </x:c>
      <x:c r="B15" s="21" t="str">
        <x:v>Use the management questions and action fields to turn numbers into decisions.</x:v>
      </x:c>
    </x:row>
    <x:row r="16">
      <x:c r="A16" s="26" t="str">
        <x:v>4</x:v>
      </x:c>
      <x:c r="B16" s="21" t="str">
        <x:v>Refresh the tool on the suggested cadence.</x:v>
      </x:c>
    </x:row>
    <x:row r="17">
      <x:c r="A17" s="26" t="str">
        <x:v>5</x:v>
      </x:c>
      <x:c r="B17" s="21" t="str">
        <x:v>All sample data is illustrative only.</x:v>
      </x:c>
    </x:row>
    <x:row r="19">
      <x:c r="A19" s="14" t="str">
        <x:v>IMPORTANT</x:v>
      </x:c>
      <x:c r="B19" s="14" t="str">
        <x:v>IMPORTANT</x:v>
      </x:c>
      <x:c r="C19" s="14" t="str">
        <x:v>IMPORTANT</x:v>
      </x:c>
      <x:c r="D19" s="14" t="str">
        <x:v>IMPORTANT</x:v>
      </x:c>
      <x:c r="E19" s="14" t="str">
        <x:v>IMPORTANT</x:v>
      </x:c>
      <x:c r="F19" s="14" t="str">
        <x:v>IMPORTANT</x:v>
      </x:c>
      <x:c r="G19" s="14" t="str">
        <x:v>IMPORTANT</x:v>
      </x:c>
      <x:c r="H19" s="14" t="str">
        <x:v>IMPORTANT</x:v>
      </x:c>
    </x:row>
    <x:row r="20">
      <x:c r="A20" s="30" t="str">
        <x:v>For internal management planning and education only. This template is not statutory accounting, audit, tax, legal, investment or lending advice. Validate assumptions, definitions and decisions against source records and professional advice.</x:v>
      </x:c>
      <x:c r="B20" s="30"/>
      <x:c r="C20" s="30"/>
      <x:c r="D20" s="30"/>
      <x:c r="E20" s="30"/>
      <x:c r="F20" s="30"/>
      <x:c r="G20" s="30"/>
      <x:c r="H20" s="30"/>
    </x:row>
    <x:row r="21">
      <x:c r="A21" s="30"/>
      <x:c r="B21" s="30"/>
      <x:c r="C21" s="30"/>
      <x:c r="D21" s="30"/>
      <x:c r="E21" s="30"/>
      <x:c r="F21" s="30"/>
      <x:c r="G21" s="30"/>
      <x:c r="H21" s="30"/>
    </x:row>
    <x:row r="22">
      <x:c r="A22" s="30"/>
      <x:c r="B22" s="30"/>
      <x:c r="C22" s="30"/>
      <x:c r="D22" s="30"/>
      <x:c r="E22" s="30"/>
      <x:c r="F22" s="30"/>
      <x:c r="G22" s="30"/>
      <x:c r="H22" s="30"/>
    </x:row>
  </x:sheetData>
  <x:mergeCells>
    <x:mergeCell ref="A1:H1"/>
    <x:mergeCell ref="A2:H2"/>
    <x:mergeCell ref="A4:H4"/>
    <x:mergeCell ref="A12:H12"/>
    <x:mergeCell ref="A19:H19"/>
    <x:mergeCell ref="A20:H22"/>
  </x:mergeCells>
  <x:pageMargins left="0.7" right="0.7" top="0.75" bottom="0.75" header="0.3" footer="0.3"/>
</x:worksheet>
</file>

<file path=xl/worksheets/sheet2.xml><?xml version="1.0" encoding="utf-8"?>
<x:worksheet xmlns:x="http://schemas.openxmlformats.org/spreadsheetml/2006/main">
  <x:sheetFormatPr defaultRowHeight="15"/>
  <x:cols>
    <x:col min="1" max="1" width="29" hidden="0" customWidth="1"/>
    <x:col min="2" max="2" width="14" hidden="0" customWidth="1"/>
    <x:col min="3" max="3" width="14" hidden="0" customWidth="1"/>
    <x:col min="4" max="4" width="14" hidden="0" customWidth="1"/>
    <x:col min="5" max="5" width="12" hidden="0" customWidth="1"/>
    <x:col min="6" max="6" width="35" hidden="0" customWidth="1"/>
    <x:col min="7" max="7" width="18" hidden="0" customWidth="1"/>
    <x:col min="8" max="8" width="17" hidden="0" customWidth="1"/>
  </x:cols>
  <x:sheetData>
    <x:row r="1" ht="34" customHeight="1">
      <x:c r="A1" s="4" t="str">
        <x:v>ClearCFO | Budget &amp; Forecast Assumptions</x:v>
      </x:c>
      <x:c r="B1" s="4"/>
      <x:c r="C1" s="4"/>
      <x:c r="D1" s="4"/>
      <x:c r="E1" s="4"/>
      <x:c r="F1" s="4"/>
      <x:c r="G1" s="4"/>
      <x:c r="H1" s="4"/>
    </x:row>
    <x:row r="2" ht="28" customHeight="1">
      <x:c r="A2" s="10" t="str">
        <x:v>Update blue assumptions to build the monthly plan.</x:v>
      </x:c>
      <x:c r="B2" s="10"/>
      <x:c r="C2" s="10"/>
      <x:c r="D2" s="10"/>
      <x:c r="E2" s="10"/>
      <x:c r="F2" s="10"/>
      <x:c r="G2" s="10"/>
      <x:c r="H2" s="10"/>
    </x:row>
    <x:row r="4" ht="24" customHeight="1">
      <x:c r="A4" s="37" t="str">
        <x:v>Driver</x:v>
      </x:c>
      <x:c r="B4" s="37" t="str">
        <x:v>Base</x:v>
      </x:c>
      <x:c r="C4" s="37" t="str">
        <x:v>Upside</x:v>
      </x:c>
      <x:c r="D4" s="37" t="str">
        <x:v>Downside</x:v>
      </x:c>
      <x:c r="E4" s="37" t="str">
        <x:v>Unit</x:v>
      </x:c>
      <x:c r="F4" s="37" t="str">
        <x:v>Source / Notes</x:v>
      </x:c>
      <x:c r="G4" s="37" t="str">
        <x:v>Owner</x:v>
      </x:c>
      <x:c r="H4" s="37" t="str">
        <x:v>Review Frequency</x:v>
      </x:c>
    </x:row>
    <x:row r="5">
      <x:c r="A5" t="str">
        <x:v>Opening monthly revenue</x:v>
      </x:c>
      <x:c r="B5" s="44" t="n">
        <x:v>1000</x:v>
      </x:c>
      <x:c r="C5" s="44" t="n">
        <x:v>1000</x:v>
      </x:c>
      <x:c r="D5" s="44" t="n">
        <x:v>1000</x:v>
      </x:c>
      <x:c r="E5" t="str">
        <x:v>₹ lakh</x:v>
      </x:c>
      <x:c r="F5" t="str">
        <x:v>Latest actual run-rate</x:v>
      </x:c>
      <x:c r="G5" t="str">
        <x:v>CFO</x:v>
      </x:c>
      <x:c r="H5" t="str">
        <x:v>Monthly</x:v>
      </x:c>
    </x:row>
    <x:row r="6">
      <x:c r="A6" t="str">
        <x:v>Monthly revenue growth</x:v>
      </x:c>
      <x:c r="B6" s="46" t="n">
        <x:v>0.025</x:v>
      </x:c>
      <x:c r="C6" s="46" t="n">
        <x:v>0.035</x:v>
      </x:c>
      <x:c r="D6" s="46" t="n">
        <x:v>0.005</x:v>
      </x:c>
      <x:c r="E6" t="str">
        <x:v>%</x:v>
      </x:c>
      <x:c r="F6" t="str">
        <x:v>Commercial plan</x:v>
      </x:c>
      <x:c r="G6" t="str">
        <x:v>CEO / Sales</x:v>
      </x:c>
      <x:c r="H6" t="str">
        <x:v>Monthly</x:v>
      </x:c>
    </x:row>
    <x:row r="7">
      <x:c r="A7" t="str">
        <x:v>Gross margin</x:v>
      </x:c>
      <x:c r="B7" s="46" t="n">
        <x:v>0.415</x:v>
      </x:c>
      <x:c r="C7" s="46" t="n">
        <x:v>0.43</x:v>
      </x:c>
      <x:c r="D7" s="46" t="n">
        <x:v>0.39</x:v>
      </x:c>
      <x:c r="E7" t="str">
        <x:v>%</x:v>
      </x:c>
      <x:c r="F7" t="str">
        <x:v>Product / customer economics</x:v>
      </x:c>
      <x:c r="G7" t="str">
        <x:v>Commercial CFO</x:v>
      </x:c>
      <x:c r="H7" t="str">
        <x:v>Monthly</x:v>
      </x:c>
    </x:row>
    <x:row r="8">
      <x:c r="A8" t="str">
        <x:v>Employee cost / month</x:v>
      </x:c>
      <x:c r="B8" s="44" t="n">
        <x:v>155</x:v>
      </x:c>
      <x:c r="C8" s="44" t="n">
        <x:v>155</x:v>
      </x:c>
      <x:c r="D8" s="44" t="n">
        <x:v>160</x:v>
      </x:c>
      <x:c r="E8" t="str">
        <x:v>₹ lakh</x:v>
      </x:c>
      <x:c r="F8" t="str">
        <x:v>Payroll / hiring plan</x:v>
      </x:c>
      <x:c r="G8" t="str">
        <x:v>HR / CFO</x:v>
      </x:c>
      <x:c r="H8" t="str">
        <x:v>Monthly</x:v>
      </x:c>
    </x:row>
    <x:row r="9">
      <x:c r="A9" t="str">
        <x:v>Other opex / month</x:v>
      </x:c>
      <x:c r="B9" s="44" t="n">
        <x:v>105</x:v>
      </x:c>
      <x:c r="C9" s="44" t="n">
        <x:v>102</x:v>
      </x:c>
      <x:c r="D9" s="44" t="n">
        <x:v>112</x:v>
      </x:c>
      <x:c r="E9" t="str">
        <x:v>₹ lakh</x:v>
      </x:c>
      <x:c r="F9" t="str">
        <x:v>Cost-centre budget</x:v>
      </x:c>
      <x:c r="G9" t="str">
        <x:v>Finance</x:v>
      </x:c>
      <x:c r="H9" t="str">
        <x:v>Monthly</x:v>
      </x:c>
    </x:row>
    <x:row r="10">
      <x:c r="A10" t="str">
        <x:v>Depreciation / month</x:v>
      </x:c>
      <x:c r="B10" s="44" t="n">
        <x:v>20</x:v>
      </x:c>
      <x:c r="C10" s="44" t="n">
        <x:v>20</x:v>
      </x:c>
      <x:c r="D10" s="44" t="n">
        <x:v>20</x:v>
      </x:c>
      <x:c r="E10" t="str">
        <x:v>₹ lakh</x:v>
      </x:c>
      <x:c r="F10" t="str">
        <x:v>Fixed asset schedule</x:v>
      </x:c>
      <x:c r="G10" t="str">
        <x:v>Finance</x:v>
      </x:c>
      <x:c r="H10" t="str">
        <x:v>Quarterly</x:v>
      </x:c>
    </x:row>
    <x:row r="11">
      <x:c r="A11" t="str">
        <x:v>Finance cost / month</x:v>
      </x:c>
      <x:c r="B11" s="44" t="n">
        <x:v>9</x:v>
      </x:c>
      <x:c r="C11" s="44" t="n">
        <x:v>8</x:v>
      </x:c>
      <x:c r="D11" s="44" t="n">
        <x:v>11</x:v>
      </x:c>
      <x:c r="E11" t="str">
        <x:v>₹ lakh</x:v>
      </x:c>
      <x:c r="F11" t="str">
        <x:v>Debt schedule</x:v>
      </x:c>
      <x:c r="G11" t="str">
        <x:v>CFO</x:v>
      </x:c>
      <x:c r="H11" t="str">
        <x:v>Monthly</x:v>
      </x:c>
    </x:row>
    <x:row r="12">
      <x:c r="A12" t="str">
        <x:v>Tax rate</x:v>
      </x:c>
      <x:c r="B12" s="46" t="n">
        <x:v>0.25</x:v>
      </x:c>
      <x:c r="C12" s="46" t="n">
        <x:v>0.25</x:v>
      </x:c>
      <x:c r="D12" s="46" t="n">
        <x:v>0.25</x:v>
      </x:c>
      <x:c r="E12" t="str">
        <x:v>%</x:v>
      </x:c>
      <x:c r="F12" t="str">
        <x:v>Planning assumption only</x:v>
      </x:c>
      <x:c r="G12" t="str">
        <x:v>CFO</x:v>
      </x:c>
      <x:c r="H12" t="str">
        <x:v>Annual</x:v>
      </x:c>
    </x:row>
  </x:sheetData>
  <x:mergeCells>
    <x:mergeCell ref="A1:H1"/>
    <x:mergeCell ref="A2:H2"/>
  </x:mergeCells>
  <x:pageMargins left="0.7" right="0.7" top="0.75" bottom="0.75" header="0.3" footer="0.3"/>
</x:worksheet>
</file>

<file path=xl/worksheets/sheet3.xml><?xml version="1.0" encoding="utf-8"?>
<x:worksheet xmlns:x="http://schemas.openxmlformats.org/spreadsheetml/2006/main">
  <x:sheetFormatPr defaultRowHeight="15"/>
  <x:cols>
    <x:col min="1" max="1" width="25"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4" hidden="0" customWidth="1"/>
  </x:cols>
  <x:sheetData>
    <x:row r="1" ht="34" customHeight="1">
      <x:c r="A1" s="4" t="str">
        <x:v>ClearCFO | 12-Month Forecast</x:v>
      </x:c>
      <x:c r="B1" s="4"/>
      <x:c r="C1" s="4"/>
      <x:c r="D1" s="4"/>
      <x:c r="E1" s="4"/>
      <x:c r="F1" s="4"/>
      <x:c r="G1" s="4"/>
      <x:c r="H1" s="4"/>
      <x:c r="I1" s="4"/>
      <x:c r="J1" s="4"/>
      <x:c r="K1" s="4"/>
      <x:c r="L1" s="4"/>
      <x:c r="M1" s="4"/>
      <x:c r="N1" s="4"/>
    </x:row>
    <x:row r="2" ht="28" customHeight="1">
      <x:c r="A2" s="10" t="str">
        <x:v>Select scenario in B3. All outputs are formula-driven.</x:v>
      </x:c>
      <x:c r="B2" s="10"/>
      <x:c r="C2" s="10"/>
      <x:c r="D2" s="10"/>
      <x:c r="E2" s="10"/>
      <x:c r="F2" s="10"/>
      <x:c r="G2" s="10"/>
      <x:c r="H2" s="10"/>
      <x:c r="I2" s="10"/>
      <x:c r="J2" s="10"/>
      <x:c r="K2" s="10"/>
      <x:c r="L2" s="10"/>
      <x:c r="M2" s="10"/>
      <x:c r="N2" s="10"/>
    </x:row>
    <x:row r="3">
      <x:c r="A3" s="17" t="str">
        <x:v>Active Scenario</x:v>
      </x:c>
      <x:c r="B3" s="48" t="str">
        <x:v>Base</x:v>
      </x:c>
    </x:row>
    <x:row r="5" ht="24" customHeight="1">
      <x:c r="A5" s="37" t="str">
        <x:v>Line Item</x:v>
      </x:c>
      <x:c r="B5" s="50" t="n">
        <x:v>46296</x:v>
      </x:c>
      <x:c r="C5" s="50" t="n">
        <x:v>46327</x:v>
      </x:c>
      <x:c r="D5" s="50" t="n">
        <x:v>46357</x:v>
      </x:c>
      <x:c r="E5" s="50" t="n">
        <x:v>46388</x:v>
      </x:c>
      <x:c r="F5" s="50" t="n">
        <x:v>46419</x:v>
      </x:c>
      <x:c r="G5" s="50" t="n">
        <x:v>46447</x:v>
      </x:c>
      <x:c r="H5" s="50" t="n">
        <x:v>46478</x:v>
      </x:c>
      <x:c r="I5" s="50" t="n">
        <x:v>46508</x:v>
      </x:c>
      <x:c r="J5" s="50" t="n">
        <x:v>46539</x:v>
      </x:c>
      <x:c r="K5" s="50" t="n">
        <x:v>46569</x:v>
      </x:c>
      <x:c r="L5" s="50" t="n">
        <x:v>46600</x:v>
      </x:c>
      <x:c r="M5" s="50" t="n">
        <x:v>46631</x:v>
      </x:c>
      <x:c r="N5" s="37" t="str">
        <x:v>12M Total</x:v>
      </x:c>
    </x:row>
    <x:row r="6">
      <x:c r="A6" t="str">
        <x:v>Revenue</x:v>
      </x:c>
      <x:c r="B6" s="54" t="n">
        <x:f>IF($B$3="Base",Assumptions!B5,IF($B$3="Upside",Assumptions!C5,Assumptions!D5))</x:f>
        <x:v>1000</x:v>
      </x:c>
      <x:c r="C6" s="54" t="n">
        <x:f>B6*(1+IF($B$3="Base",Assumptions!B6,IF($B$3="Upside",Assumptions!C6,Assumptions!D6)))</x:f>
        <x:v>1025</x:v>
      </x:c>
      <x:c r="D6" s="54" t="n">
        <x:f>C6*(1+IF($B$3="Base",Assumptions!B6,IF($B$3="Upside",Assumptions!C6,Assumptions!D6)))</x:f>
        <x:v>1050.625</x:v>
      </x:c>
      <x:c r="E6" s="54" t="n">
        <x:f>D6*(1+IF($B$3="Base",Assumptions!B6,IF($B$3="Upside",Assumptions!C6,Assumptions!D6)))</x:f>
        <x:v>1076.890625</x:v>
      </x:c>
      <x:c r="F6" s="54" t="n">
        <x:f>E6*(1+IF($B$3="Base",Assumptions!B6,IF($B$3="Upside",Assumptions!C6,Assumptions!D6)))</x:f>
        <x:v>1103.812890625</x:v>
      </x:c>
      <x:c r="G6" s="54" t="n">
        <x:f>F6*(1+IF($B$3="Base",Assumptions!B6,IF($B$3="Upside",Assumptions!C6,Assumptions!D6)))</x:f>
        <x:v>1131.4082128906248</x:v>
      </x:c>
      <x:c r="H6" s="54" t="n">
        <x:f>G6*(1+IF($B$3="Base",Assumptions!B6,IF($B$3="Upside",Assumptions!C6,Assumptions!D6)))</x:f>
        <x:v>1159.6934182128903</x:v>
      </x:c>
      <x:c r="I6" s="54" t="n">
        <x:f>H6*(1+IF($B$3="Base",Assumptions!B6,IF($B$3="Upside",Assumptions!C6,Assumptions!D6)))</x:f>
        <x:v>1188.6857536682123</x:v>
      </x:c>
      <x:c r="J6" s="54" t="n">
        <x:f>I6*(1+IF($B$3="Base",Assumptions!B6,IF($B$3="Upside",Assumptions!C6,Assumptions!D6)))</x:f>
        <x:v>1218.4028975099175</x:v>
      </x:c>
      <x:c r="K6" s="54" t="n">
        <x:f>J6*(1+IF($B$3="Base",Assumptions!B6,IF($B$3="Upside",Assumptions!C6,Assumptions!D6)))</x:f>
        <x:v>1248.8629699476653</x:v>
      </x:c>
      <x:c r="L6" s="54" t="n">
        <x:f>K6*(1+IF($B$3="Base",Assumptions!B6,IF($B$3="Upside",Assumptions!C6,Assumptions!D6)))</x:f>
        <x:v>1280.0845441963568</x:v>
      </x:c>
      <x:c r="M6" s="54" t="n">
        <x:f>L6*(1+IF($B$3="Base",Assumptions!B6,IF($B$3="Upside",Assumptions!C6,Assumptions!D6)))</x:f>
        <x:v>1312.0866578012656</x:v>
      </x:c>
      <x:c r="N6" s="54" t="n">
        <x:f>SUM(B6:M6)</x:f>
        <x:v>13795.552969851935</x:v>
      </x:c>
    </x:row>
    <x:row r="7">
      <x:c r="A7" t="str">
        <x:v>Gross Profit</x:v>
      </x:c>
      <x:c r="B7" s="54" t="n">
        <x:f>B6*IF($B$3="Base",Assumptions!B7,IF($B$3="Upside",Assumptions!C7,Assumptions!D7))</x:f>
        <x:v>415</x:v>
      </x:c>
      <x:c r="C7" s="54" t="n">
        <x:f>C6*IF($B$3="Base",Assumptions!B7,IF($B$3="Upside",Assumptions!C7,Assumptions!D7))</x:f>
        <x:v>425.375</x:v>
      </x:c>
      <x:c r="D7" s="54" t="n">
        <x:f>D6*IF($B$3="Base",Assumptions!B7,IF($B$3="Upside",Assumptions!C7,Assumptions!D7))</x:f>
        <x:v>436.009375</x:v>
      </x:c>
      <x:c r="E7" s="54" t="n">
        <x:f>E6*IF($B$3="Base",Assumptions!B7,IF($B$3="Upside",Assumptions!C7,Assumptions!D7))</x:f>
        <x:v>446.909609375</x:v>
      </x:c>
      <x:c r="F7" s="54" t="n">
        <x:f>F6*IF($B$3="Base",Assumptions!B7,IF($B$3="Upside",Assumptions!C7,Assumptions!D7))</x:f>
        <x:v>458.08234960937494</x:v>
      </x:c>
      <x:c r="G7" s="54" t="n">
        <x:f>G6*IF($B$3="Base",Assumptions!B7,IF($B$3="Upside",Assumptions!C7,Assumptions!D7))</x:f>
        <x:v>469.53440834960924</x:v>
      </x:c>
      <x:c r="H7" s="54" t="n">
        <x:f>H6*IF($B$3="Base",Assumptions!B7,IF($B$3="Upside",Assumptions!C7,Assumptions!D7))</x:f>
        <x:v>481.2727685583494</x:v>
      </x:c>
      <x:c r="I7" s="54" t="n">
        <x:f>I6*IF($B$3="Base",Assumptions!B7,IF($B$3="Upside",Assumptions!C7,Assumptions!D7))</x:f>
        <x:v>493.3045877723081</x:v>
      </x:c>
      <x:c r="J7" s="54" t="n">
        <x:f>J6*IF($B$3="Base",Assumptions!B7,IF($B$3="Upside",Assumptions!C7,Assumptions!D7))</x:f>
        <x:v>505.63720246661575</x:v>
      </x:c>
      <x:c r="K7" s="54" t="n">
        <x:f>K6*IF($B$3="Base",Assumptions!B7,IF($B$3="Upside",Assumptions!C7,Assumptions!D7))</x:f>
        <x:v>518.278132528281</x:v>
      </x:c>
      <x:c r="L7" s="54" t="n">
        <x:f>L6*IF($B$3="Base",Assumptions!B7,IF($B$3="Upside",Assumptions!C7,Assumptions!D7))</x:f>
        <x:v>531.2350858414881</x:v>
      </x:c>
      <x:c r="M7" s="54" t="n">
        <x:f>M6*IF($B$3="Base",Assumptions!B7,IF($B$3="Upside",Assumptions!C7,Assumptions!D7))</x:f>
        <x:v>544.5159629875252</x:v>
      </x:c>
      <x:c r="N7" s="54" t="n">
        <x:f>SUM(B7:M7)</x:f>
        <x:v>5725.154482488552</x:v>
      </x:c>
    </x:row>
    <x:row r="8">
      <x:c r="A8" t="str">
        <x:v>Gross Margin %</x:v>
      </x:c>
      <x:c r="B8" s="56" t="n">
        <x:f>IF(B6=0,0,B7/B6)</x:f>
        <x:v>0.415</x:v>
      </x:c>
      <x:c r="C8" s="56" t="n">
        <x:f>IF(C6=0,0,C7/C6)</x:f>
        <x:v>0.415</x:v>
      </x:c>
      <x:c r="D8" s="56" t="n">
        <x:f>IF(D6=0,0,D7/D6)</x:f>
        <x:v>0.415</x:v>
      </x:c>
      <x:c r="E8" s="56" t="n">
        <x:f>IF(E6=0,0,E7/E6)</x:f>
        <x:v>0.415</x:v>
      </x:c>
      <x:c r="F8" s="56" t="n">
        <x:f>IF(F6=0,0,F7/F6)</x:f>
        <x:v>0.415</x:v>
      </x:c>
      <x:c r="G8" s="56" t="n">
        <x:f>IF(G6=0,0,G7/G6)</x:f>
        <x:v>0.415</x:v>
      </x:c>
      <x:c r="H8" s="56" t="n">
        <x:f>IF(H6=0,0,H7/H6)</x:f>
        <x:v>0.415</x:v>
      </x:c>
      <x:c r="I8" s="56" t="n">
        <x:f>IF(I6=0,0,I7/I6)</x:f>
        <x:v>0.415</x:v>
      </x:c>
      <x:c r="J8" s="56" t="n">
        <x:f>IF(J6=0,0,J7/J6)</x:f>
        <x:v>0.415</x:v>
      </x:c>
      <x:c r="K8" s="56" t="n">
        <x:f>IF(K6=0,0,K7/K6)</x:f>
        <x:v>0.415</x:v>
      </x:c>
      <x:c r="L8" s="56" t="n">
        <x:f>IF(L6=0,0,L7/L6)</x:f>
        <x:v>0.415</x:v>
      </x:c>
      <x:c r="M8" s="56" t="n">
        <x:f>IF(M6=0,0,M7/M6)</x:f>
        <x:v>0.415</x:v>
      </x:c>
      <x:c r="N8" s="56" t="n">
        <x:f>IF(N6=0,0,N7/N6)</x:f>
        <x:v>0.4149999999999999</x:v>
      </x:c>
    </x:row>
    <x:row r="9">
      <x:c r="A9" t="str">
        <x:v>Employee Cost</x:v>
      </x:c>
      <x:c r="B9" s="54" t="n">
        <x:f>IF($B$3="Base",Assumptions!B8,IF($B$3="Upside",Assumptions!C8,Assumptions!D8))</x:f>
        <x:v>155</x:v>
      </x:c>
      <x:c r="C9" s="54" t="n">
        <x:f>IF($B$3="Base",Assumptions!B8,IF($B$3="Upside",Assumptions!C8,Assumptions!D8))</x:f>
        <x:v>155</x:v>
      </x:c>
      <x:c r="D9" s="54" t="n">
        <x:f>IF($B$3="Base",Assumptions!B8,IF($B$3="Upside",Assumptions!C8,Assumptions!D8))</x:f>
        <x:v>155</x:v>
      </x:c>
      <x:c r="E9" s="54" t="n">
        <x:f>IF($B$3="Base",Assumptions!B8,IF($B$3="Upside",Assumptions!C8,Assumptions!D8))</x:f>
        <x:v>155</x:v>
      </x:c>
      <x:c r="F9" s="54" t="n">
        <x:f>IF($B$3="Base",Assumptions!B8,IF($B$3="Upside",Assumptions!C8,Assumptions!D8))</x:f>
        <x:v>155</x:v>
      </x:c>
      <x:c r="G9" s="54" t="n">
        <x:f>IF($B$3="Base",Assumptions!B8,IF($B$3="Upside",Assumptions!C8,Assumptions!D8))</x:f>
        <x:v>155</x:v>
      </x:c>
      <x:c r="H9" s="54" t="n">
        <x:f>IF($B$3="Base",Assumptions!B8,IF($B$3="Upside",Assumptions!C8,Assumptions!D8))</x:f>
        <x:v>155</x:v>
      </x:c>
      <x:c r="I9" s="54" t="n">
        <x:f>IF($B$3="Base",Assumptions!B8,IF($B$3="Upside",Assumptions!C8,Assumptions!D8))</x:f>
        <x:v>155</x:v>
      </x:c>
      <x:c r="J9" s="54" t="n">
        <x:f>IF($B$3="Base",Assumptions!B8,IF($B$3="Upside",Assumptions!C8,Assumptions!D8))</x:f>
        <x:v>155</x:v>
      </x:c>
      <x:c r="K9" s="54" t="n">
        <x:f>IF($B$3="Base",Assumptions!B8,IF($B$3="Upside",Assumptions!C8,Assumptions!D8))</x:f>
        <x:v>155</x:v>
      </x:c>
      <x:c r="L9" s="54" t="n">
        <x:f>IF($B$3="Base",Assumptions!B8,IF($B$3="Upside",Assumptions!C8,Assumptions!D8))</x:f>
        <x:v>155</x:v>
      </x:c>
      <x:c r="M9" s="54" t="n">
        <x:f>IF($B$3="Base",Assumptions!B8,IF($B$3="Upside",Assumptions!C8,Assumptions!D8))</x:f>
        <x:v>155</x:v>
      </x:c>
      <x:c r="N9" s="54" t="n">
        <x:f>SUM(B9:M9)</x:f>
        <x:v>1860</x:v>
      </x:c>
    </x:row>
    <x:row r="10">
      <x:c r="A10" t="str">
        <x:v>Other Opex</x:v>
      </x:c>
      <x:c r="B10" s="54" t="n">
        <x:f>IF($B$3="Base",Assumptions!B9,IF($B$3="Upside",Assumptions!C9,Assumptions!D9))</x:f>
        <x:v>105</x:v>
      </x:c>
      <x:c r="C10" s="54" t="n">
        <x:f>IF($B$3="Base",Assumptions!B9,IF($B$3="Upside",Assumptions!C9,Assumptions!D9))</x:f>
        <x:v>105</x:v>
      </x:c>
      <x:c r="D10" s="54" t="n">
        <x:f>IF($B$3="Base",Assumptions!B9,IF($B$3="Upside",Assumptions!C9,Assumptions!D9))</x:f>
        <x:v>105</x:v>
      </x:c>
      <x:c r="E10" s="54" t="n">
        <x:f>IF($B$3="Base",Assumptions!B9,IF($B$3="Upside",Assumptions!C9,Assumptions!D9))</x:f>
        <x:v>105</x:v>
      </x:c>
      <x:c r="F10" s="54" t="n">
        <x:f>IF($B$3="Base",Assumptions!B9,IF($B$3="Upside",Assumptions!C9,Assumptions!D9))</x:f>
        <x:v>105</x:v>
      </x:c>
      <x:c r="G10" s="54" t="n">
        <x:f>IF($B$3="Base",Assumptions!B9,IF($B$3="Upside",Assumptions!C9,Assumptions!D9))</x:f>
        <x:v>105</x:v>
      </x:c>
      <x:c r="H10" s="54" t="n">
        <x:f>IF($B$3="Base",Assumptions!B9,IF($B$3="Upside",Assumptions!C9,Assumptions!D9))</x:f>
        <x:v>105</x:v>
      </x:c>
      <x:c r="I10" s="54" t="n">
        <x:f>IF($B$3="Base",Assumptions!B9,IF($B$3="Upside",Assumptions!C9,Assumptions!D9))</x:f>
        <x:v>105</x:v>
      </x:c>
      <x:c r="J10" s="54" t="n">
        <x:f>IF($B$3="Base",Assumptions!B9,IF($B$3="Upside",Assumptions!C9,Assumptions!D9))</x:f>
        <x:v>105</x:v>
      </x:c>
      <x:c r="K10" s="54" t="n">
        <x:f>IF($B$3="Base",Assumptions!B9,IF($B$3="Upside",Assumptions!C9,Assumptions!D9))</x:f>
        <x:v>105</x:v>
      </x:c>
      <x:c r="L10" s="54" t="n">
        <x:f>IF($B$3="Base",Assumptions!B9,IF($B$3="Upside",Assumptions!C9,Assumptions!D9))</x:f>
        <x:v>105</x:v>
      </x:c>
      <x:c r="M10" s="54" t="n">
        <x:f>IF($B$3="Base",Assumptions!B9,IF($B$3="Upside",Assumptions!C9,Assumptions!D9))</x:f>
        <x:v>105</x:v>
      </x:c>
      <x:c r="N10" s="54" t="n">
        <x:f>SUM(B10:M10)</x:f>
        <x:v>1260</x:v>
      </x:c>
    </x:row>
    <x:row r="11">
      <x:c r="A11" t="str">
        <x:v>EBITDA</x:v>
      </x:c>
      <x:c r="B11" s="54" t="n">
        <x:f>B7-B9-B10</x:f>
        <x:v>155</x:v>
      </x:c>
      <x:c r="C11" s="54" t="n">
        <x:f>C7-C9-C10</x:f>
        <x:v>165.375</x:v>
      </x:c>
      <x:c r="D11" s="54" t="n">
        <x:f>D7-D9-D10</x:f>
        <x:v>176.00937499999998</x:v>
      </x:c>
      <x:c r="E11" s="54" t="n">
        <x:f>E7-E9-E10</x:f>
        <x:v>186.909609375</x:v>
      </x:c>
      <x:c r="F11" s="54" t="n">
        <x:f>F7-F9-F10</x:f>
        <x:v>198.08234960937494</x:v>
      </x:c>
      <x:c r="G11" s="54" t="n">
        <x:f>G7-G9-G10</x:f>
        <x:v>209.53440834960924</x:v>
      </x:c>
      <x:c r="H11" s="54" t="n">
        <x:f>H7-H9-H10</x:f>
        <x:v>221.2727685583494</x:v>
      </x:c>
      <x:c r="I11" s="54" t="n">
        <x:f>I7-I9-I10</x:f>
        <x:v>233.30458777230808</x:v>
      </x:c>
      <x:c r="J11" s="54" t="n">
        <x:f>J7-J9-J10</x:f>
        <x:v>245.63720246661575</x:v>
      </x:c>
      <x:c r="K11" s="54" t="n">
        <x:f>K7-K9-K10</x:f>
        <x:v>258.27813252828105</x:v>
      </x:c>
      <x:c r="L11" s="54" t="n">
        <x:f>L7-L9-L10</x:f>
        <x:v>271.23508584148806</x:v>
      </x:c>
      <x:c r="M11" s="54" t="n">
        <x:f>M7-M9-M10</x:f>
        <x:v>284.5159629875252</x:v>
      </x:c>
      <x:c r="N11" s="54" t="n">
        <x:f>SUM(B11:M11)</x:f>
        <x:v>2605.154482488552</x:v>
      </x:c>
    </x:row>
    <x:row r="12">
      <x:c r="A12" t="str">
        <x:v>EBITDA Margin %</x:v>
      </x:c>
      <x:c r="B12" s="56" t="n">
        <x:f>IF(B6=0,0,B11/B6)</x:f>
        <x:v>0.155</x:v>
      </x:c>
      <x:c r="C12" s="56" t="n">
        <x:f>IF(C6=0,0,C11/C6)</x:f>
        <x:v>0.16134146341463415</x:v>
      </x:c>
      <x:c r="D12" s="56" t="n">
        <x:f>IF(D6=0,0,D11/D6)</x:f>
        <x:v>0.16752825698988694</x:v>
      </x:c>
      <x:c r="E12" s="56" t="n">
        <x:f>IF(E6=0,0,E11/E6)</x:f>
        <x:v>0.17356415316086535</x:v>
      </x:c>
      <x:c r="F12" s="56" t="n">
        <x:f>IF(F6=0,0,F11/F6)</x:f>
        <x:v>0.17945283235206372</x:v>
      </x:c>
      <x:c r="G12" s="56" t="n">
        <x:f>IF(G6=0,0,G11/G6)</x:f>
        <x:v>0.18519788522152553</x:v>
      </x:c>
      <x:c r="H12" s="56" t="n">
        <x:f>IF(H6=0,0,H11/H6)</x:f>
        <x:v>0.19080281485026876</x:v>
      </x:c>
      <x:c r="I12" s="56" t="n">
        <x:f>IF(I6=0,0,I11/I6)</x:f>
        <x:v>0.19627103887831096</x:v>
      </x:c>
      <x:c r="J12" s="56" t="n">
        <x:f>IF(J6=0,0,J11/J6)</x:f>
        <x:v>0.20160589158859607</x:v>
      </x:c>
      <x:c r="K12" s="56" t="n">
        <x:f>IF(K6=0,0,K11/K6)</x:f>
        <x:v>0.20681062594009367</x:v>
      </x:c>
      <x:c r="L12" s="56" t="n">
        <x:f>IF(L6=0,0,L11/L6)</x:f>
        <x:v>0.2118884155513109</x:v>
      </x:c>
      <x:c r="M12" s="56" t="n">
        <x:f>IF(M6=0,0,M11/M6)</x:f>
        <x:v>0.21684235663542525</x:v>
      </x:c>
      <x:c r="N12" s="56" t="n">
        <x:f>IF(N6=0,0,N11/N6)</x:f>
        <x:v>0.1888401637963855</x:v>
      </x:c>
    </x:row>
    <x:row r="13">
      <x:c r="A13" t="str">
        <x:v>Depreciation</x:v>
      </x:c>
      <x:c r="B13" s="54" t="n">
        <x:f>IF($B$3="Base",Assumptions!B10,IF($B$3="Upside",Assumptions!C10,Assumptions!D10))</x:f>
        <x:v>20</x:v>
      </x:c>
      <x:c r="C13" s="54" t="n">
        <x:f>IF($B$3="Base",Assumptions!B10,IF($B$3="Upside",Assumptions!C10,Assumptions!D10))</x:f>
        <x:v>20</x:v>
      </x:c>
      <x:c r="D13" s="54" t="n">
        <x:f>IF($B$3="Base",Assumptions!B10,IF($B$3="Upside",Assumptions!C10,Assumptions!D10))</x:f>
        <x:v>20</x:v>
      </x:c>
      <x:c r="E13" s="54" t="n">
        <x:f>IF($B$3="Base",Assumptions!B10,IF($B$3="Upside",Assumptions!C10,Assumptions!D10))</x:f>
        <x:v>20</x:v>
      </x:c>
      <x:c r="F13" s="54" t="n">
        <x:f>IF($B$3="Base",Assumptions!B10,IF($B$3="Upside",Assumptions!C10,Assumptions!D10))</x:f>
        <x:v>20</x:v>
      </x:c>
      <x:c r="G13" s="54" t="n">
        <x:f>IF($B$3="Base",Assumptions!B10,IF($B$3="Upside",Assumptions!C10,Assumptions!D10))</x:f>
        <x:v>20</x:v>
      </x:c>
      <x:c r="H13" s="54" t="n">
        <x:f>IF($B$3="Base",Assumptions!B10,IF($B$3="Upside",Assumptions!C10,Assumptions!D10))</x:f>
        <x:v>20</x:v>
      </x:c>
      <x:c r="I13" s="54" t="n">
        <x:f>IF($B$3="Base",Assumptions!B10,IF($B$3="Upside",Assumptions!C10,Assumptions!D10))</x:f>
        <x:v>20</x:v>
      </x:c>
      <x:c r="J13" s="54" t="n">
        <x:f>IF($B$3="Base",Assumptions!B10,IF($B$3="Upside",Assumptions!C10,Assumptions!D10))</x:f>
        <x:v>20</x:v>
      </x:c>
      <x:c r="K13" s="54" t="n">
        <x:f>IF($B$3="Base",Assumptions!B10,IF($B$3="Upside",Assumptions!C10,Assumptions!D10))</x:f>
        <x:v>20</x:v>
      </x:c>
      <x:c r="L13" s="54" t="n">
        <x:f>IF($B$3="Base",Assumptions!B10,IF($B$3="Upside",Assumptions!C10,Assumptions!D10))</x:f>
        <x:v>20</x:v>
      </x:c>
      <x:c r="M13" s="54" t="n">
        <x:f>IF($B$3="Base",Assumptions!B10,IF($B$3="Upside",Assumptions!C10,Assumptions!D10))</x:f>
        <x:v>20</x:v>
      </x:c>
      <x:c r="N13" s="54" t="n">
        <x:f>SUM(B13:M13)</x:f>
        <x:v>240</x:v>
      </x:c>
    </x:row>
    <x:row r="14">
      <x:c r="A14" t="str">
        <x:v>EBIT</x:v>
      </x:c>
      <x:c r="B14" s="54" t="n">
        <x:f>B11-B13</x:f>
        <x:v>135</x:v>
      </x:c>
      <x:c r="C14" s="54" t="n">
        <x:f>C11-C13</x:f>
        <x:v>145.375</x:v>
      </x:c>
      <x:c r="D14" s="54" t="n">
        <x:f>D11-D13</x:f>
        <x:v>156.00937499999998</x:v>
      </x:c>
      <x:c r="E14" s="54" t="n">
        <x:f>E11-E13</x:f>
        <x:v>166.909609375</x:v>
      </x:c>
      <x:c r="F14" s="54" t="n">
        <x:f>F11-F13</x:f>
        <x:v>178.08234960937494</x:v>
      </x:c>
      <x:c r="G14" s="54" t="n">
        <x:f>G11-G13</x:f>
        <x:v>189.53440834960924</x:v>
      </x:c>
      <x:c r="H14" s="54" t="n">
        <x:f>H11-H13</x:f>
        <x:v>201.2727685583494</x:v>
      </x:c>
      <x:c r="I14" s="54" t="n">
        <x:f>I11-I13</x:f>
        <x:v>213.30458777230808</x:v>
      </x:c>
      <x:c r="J14" s="54" t="n">
        <x:f>J11-J13</x:f>
        <x:v>225.63720246661575</x:v>
      </x:c>
      <x:c r="K14" s="54" t="n">
        <x:f>K11-K13</x:f>
        <x:v>238.27813252828105</x:v>
      </x:c>
      <x:c r="L14" s="54" t="n">
        <x:f>L11-L13</x:f>
        <x:v>251.23508584148806</x:v>
      </x:c>
      <x:c r="M14" s="54" t="n">
        <x:f>M11-M13</x:f>
        <x:v>264.5159629875252</x:v>
      </x:c>
      <x:c r="N14" s="54" t="n">
        <x:f>SUM(B14:M14)</x:f>
        <x:v>2365.154482488552</x:v>
      </x:c>
    </x:row>
    <x:row r="15">
      <x:c r="A15" t="str">
        <x:v>Finance Cost</x:v>
      </x:c>
      <x:c r="B15" s="54" t="n">
        <x:f>IF($B$3="Base",Assumptions!B11,IF($B$3="Upside",Assumptions!C11,Assumptions!D11))</x:f>
        <x:v>9</x:v>
      </x:c>
      <x:c r="C15" s="54" t="n">
        <x:f>IF($B$3="Base",Assumptions!B11,IF($B$3="Upside",Assumptions!C11,Assumptions!D11))</x:f>
        <x:v>9</x:v>
      </x:c>
      <x:c r="D15" s="54" t="n">
        <x:f>IF($B$3="Base",Assumptions!B11,IF($B$3="Upside",Assumptions!C11,Assumptions!D11))</x:f>
        <x:v>9</x:v>
      </x:c>
      <x:c r="E15" s="54" t="n">
        <x:f>IF($B$3="Base",Assumptions!B11,IF($B$3="Upside",Assumptions!C11,Assumptions!D11))</x:f>
        <x:v>9</x:v>
      </x:c>
      <x:c r="F15" s="54" t="n">
        <x:f>IF($B$3="Base",Assumptions!B11,IF($B$3="Upside",Assumptions!C11,Assumptions!D11))</x:f>
        <x:v>9</x:v>
      </x:c>
      <x:c r="G15" s="54" t="n">
        <x:f>IF($B$3="Base",Assumptions!B11,IF($B$3="Upside",Assumptions!C11,Assumptions!D11))</x:f>
        <x:v>9</x:v>
      </x:c>
      <x:c r="H15" s="54" t="n">
        <x:f>IF($B$3="Base",Assumptions!B11,IF($B$3="Upside",Assumptions!C11,Assumptions!D11))</x:f>
        <x:v>9</x:v>
      </x:c>
      <x:c r="I15" s="54" t="n">
        <x:f>IF($B$3="Base",Assumptions!B11,IF($B$3="Upside",Assumptions!C11,Assumptions!D11))</x:f>
        <x:v>9</x:v>
      </x:c>
      <x:c r="J15" s="54" t="n">
        <x:f>IF($B$3="Base",Assumptions!B11,IF($B$3="Upside",Assumptions!C11,Assumptions!D11))</x:f>
        <x:v>9</x:v>
      </x:c>
      <x:c r="K15" s="54" t="n">
        <x:f>IF($B$3="Base",Assumptions!B11,IF($B$3="Upside",Assumptions!C11,Assumptions!D11))</x:f>
        <x:v>9</x:v>
      </x:c>
      <x:c r="L15" s="54" t="n">
        <x:f>IF($B$3="Base",Assumptions!B11,IF($B$3="Upside",Assumptions!C11,Assumptions!D11))</x:f>
        <x:v>9</x:v>
      </x:c>
      <x:c r="M15" s="54" t="n">
        <x:f>IF($B$3="Base",Assumptions!B11,IF($B$3="Upside",Assumptions!C11,Assumptions!D11))</x:f>
        <x:v>9</x:v>
      </x:c>
      <x:c r="N15" s="54" t="n">
        <x:f>SUM(B15:M15)</x:f>
        <x:v>108</x:v>
      </x:c>
    </x:row>
    <x:row r="16">
      <x:c r="A16" t="str">
        <x:v>PBT</x:v>
      </x:c>
      <x:c r="B16" s="54" t="n">
        <x:f>B14-B15</x:f>
        <x:v>126</x:v>
      </x:c>
      <x:c r="C16" s="54" t="n">
        <x:f>C14-C15</x:f>
        <x:v>136.375</x:v>
      </x:c>
      <x:c r="D16" s="54" t="n">
        <x:f>D14-D15</x:f>
        <x:v>147.00937499999998</x:v>
      </x:c>
      <x:c r="E16" s="54" t="n">
        <x:f>E14-E15</x:f>
        <x:v>157.909609375</x:v>
      </x:c>
      <x:c r="F16" s="54" t="n">
        <x:f>F14-F15</x:f>
        <x:v>169.08234960937494</x:v>
      </x:c>
      <x:c r="G16" s="54" t="n">
        <x:f>G14-G15</x:f>
        <x:v>180.53440834960924</x:v>
      </x:c>
      <x:c r="H16" s="54" t="n">
        <x:f>H14-H15</x:f>
        <x:v>192.2727685583494</x:v>
      </x:c>
      <x:c r="I16" s="54" t="n">
        <x:f>I14-I15</x:f>
        <x:v>204.30458777230808</x:v>
      </x:c>
      <x:c r="J16" s="54" t="n">
        <x:f>J14-J15</x:f>
        <x:v>216.63720246661575</x:v>
      </x:c>
      <x:c r="K16" s="54" t="n">
        <x:f>K14-K15</x:f>
        <x:v>229.27813252828105</x:v>
      </x:c>
      <x:c r="L16" s="54" t="n">
        <x:f>L14-L15</x:f>
        <x:v>242.23508584148806</x:v>
      </x:c>
      <x:c r="M16" s="54" t="n">
        <x:f>M14-M15</x:f>
        <x:v>255.5159629875252</x:v>
      </x:c>
      <x:c r="N16" s="54" t="n">
        <x:f>SUM(B16:M16)</x:f>
        <x:v>2257.154482488552</x:v>
      </x:c>
    </x:row>
    <x:row r="17">
      <x:c r="A17" t="str">
        <x:v>Tax</x:v>
      </x:c>
      <x:c r="B17" s="54" t="n">
        <x:f>-MAX(0,B16)*IF($B$3="Base",Assumptions!B12,IF($B$3="Upside",Assumptions!C12,Assumptions!D12))</x:f>
        <x:v>-31.5</x:v>
      </x:c>
      <x:c r="C17" s="54" t="n">
        <x:f>-MAX(0,C16)*IF($B$3="Base",Assumptions!B12,IF($B$3="Upside",Assumptions!C12,Assumptions!D12))</x:f>
        <x:v>-34.09375</x:v>
      </x:c>
      <x:c r="D17" s="54" t="n">
        <x:f>-MAX(0,D16)*IF($B$3="Base",Assumptions!B12,IF($B$3="Upside",Assumptions!C12,Assumptions!D12))</x:f>
        <x:v>-36.752343749999994</x:v>
      </x:c>
      <x:c r="E17" s="54" t="n">
        <x:f>-MAX(0,E16)*IF($B$3="Base",Assumptions!B12,IF($B$3="Upside",Assumptions!C12,Assumptions!D12))</x:f>
        <x:v>-39.47740234375</x:v>
      </x:c>
      <x:c r="F17" s="54" t="n">
        <x:f>-MAX(0,F16)*IF($B$3="Base",Assumptions!B12,IF($B$3="Upside",Assumptions!C12,Assumptions!D12))</x:f>
        <x:v>-42.270587402343736</x:v>
      </x:c>
      <x:c r="G17" s="54" t="n">
        <x:f>-MAX(0,G16)*IF($B$3="Base",Assumptions!B12,IF($B$3="Upside",Assumptions!C12,Assumptions!D12))</x:f>
        <x:v>-45.13360208740231</x:v>
      </x:c>
      <x:c r="H17" s="54" t="n">
        <x:f>-MAX(0,H16)*IF($B$3="Base",Assumptions!B12,IF($B$3="Upside",Assumptions!C12,Assumptions!D12))</x:f>
        <x:v>-48.06819213958735</x:v>
      </x:c>
      <x:c r="I17" s="54" t="n">
        <x:f>-MAX(0,I16)*IF($B$3="Base",Assumptions!B12,IF($B$3="Upside",Assumptions!C12,Assumptions!D12))</x:f>
        <x:v>-51.07614694307702</x:v>
      </x:c>
      <x:c r="J17" s="54" t="n">
        <x:f>-MAX(0,J16)*IF($B$3="Base",Assumptions!B12,IF($B$3="Upside",Assumptions!C12,Assumptions!D12))</x:f>
        <x:v>-54.15930061665394</x:v>
      </x:c>
      <x:c r="K17" s="54" t="n">
        <x:f>-MAX(0,K16)*IF($B$3="Base",Assumptions!B12,IF($B$3="Upside",Assumptions!C12,Assumptions!D12))</x:f>
        <x:v>-57.31953313207026</x:v>
      </x:c>
      <x:c r="L17" s="54" t="n">
        <x:f>-MAX(0,L16)*IF($B$3="Base",Assumptions!B12,IF($B$3="Upside",Assumptions!C12,Assumptions!D12))</x:f>
        <x:v>-60.558771460372014</x:v>
      </x:c>
      <x:c r="M17" s="54" t="n">
        <x:f>-MAX(0,M16)*IF($B$3="Base",Assumptions!B12,IF($B$3="Upside",Assumptions!C12,Assumptions!D12))</x:f>
        <x:v>-63.8789907468813</x:v>
      </x:c>
      <x:c r="N17" s="54" t="n">
        <x:f>SUM(B17:M17)</x:f>
        <x:v>-564.288620622138</x:v>
      </x:c>
    </x:row>
    <x:row r="18">
      <x:c r="A18" t="str">
        <x:v>PAT</x:v>
      </x:c>
      <x:c r="B18" s="54" t="n">
        <x:f>B16+B17</x:f>
        <x:v>94.5</x:v>
      </x:c>
      <x:c r="C18" s="54" t="n">
        <x:f>C16+C17</x:f>
        <x:v>102.28125</x:v>
      </x:c>
      <x:c r="D18" s="54" t="n">
        <x:f>D16+D17</x:f>
        <x:v>110.25703124999998</x:v>
      </x:c>
      <x:c r="E18" s="54" t="n">
        <x:f>E16+E17</x:f>
        <x:v>118.43220703125</x:v>
      </x:c>
      <x:c r="F18" s="54" t="n">
        <x:f>F16+F17</x:f>
        <x:v>126.81176220703121</x:v>
      </x:c>
      <x:c r="G18" s="54" t="n">
        <x:f>G16+G17</x:f>
        <x:v>135.4008062622069</x:v>
      </x:c>
      <x:c r="H18" s="54" t="n">
        <x:f>H16+H17</x:f>
        <x:v>144.20457641876206</x:v>
      </x:c>
      <x:c r="I18" s="54" t="n">
        <x:f>I16+I17</x:f>
        <x:v>153.22844082923106</x:v>
      </x:c>
      <x:c r="J18" s="54" t="n">
        <x:f>J16+J17</x:f>
        <x:v>162.47790184996182</x:v>
      </x:c>
      <x:c r="K18" s="54" t="n">
        <x:f>K16+K17</x:f>
        <x:v>171.9585993962108</x:v>
      </x:c>
      <x:c r="L18" s="54" t="n">
        <x:f>L16+L17</x:f>
        <x:v>181.67631438111604</x:v>
      </x:c>
      <x:c r="M18" s="54" t="n">
        <x:f>M16+M17</x:f>
        <x:v>191.6369722406439</x:v>
      </x:c>
      <x:c r="N18" s="54" t="n">
        <x:f>SUM(B18:M18)</x:f>
        <x:v>1692.8658618664138</x:v>
      </x:c>
    </x:row>
  </x:sheetData>
  <x:mergeCells>
    <x:mergeCell ref="A1:N1"/>
    <x:mergeCell ref="A2:N2"/>
  </x:mergeCells>
  <x:dataValidations count="1">
    <x:dataValidation type="list" sqref="B3">
      <x:formula1>"Base,Upside,Downside"</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29" hidden="0" customWidth="1"/>
    <x:col min="2" max="2" width="19" hidden="0" customWidth="1"/>
    <x:col min="3" max="3" width="3" hidden="0" customWidth="1"/>
    <x:col min="4" max="4" width="24" hidden="0" customWidth="1"/>
    <x:col min="5" max="5" width="22" hidden="0" customWidth="1"/>
    <x:col min="6" max="6" width="29" hidden="0" customWidth="1"/>
    <x:col min="7" max="7" width="32" hidden="0" customWidth="1"/>
    <x:col min="8" max="8" width="31" hidden="0" customWidth="1"/>
    <x:col min="9" max="9" width="18" hidden="0" customWidth="1"/>
    <x:col min="10" max="10" width="15" hidden="0" customWidth="1"/>
  </x:cols>
  <x:sheetData>
    <x:row r="1" ht="34" customHeight="1">
      <x:c r="A1" s="4" t="str">
        <x:v>ClearCFO | Budget &amp; Forecast Dashboard</x:v>
      </x:c>
      <x:c r="B1" s="4"/>
      <x:c r="C1" s="4"/>
      <x:c r="D1" s="4"/>
      <x:c r="E1" s="4"/>
      <x:c r="F1" s="4"/>
      <x:c r="G1" s="4"/>
      <x:c r="H1" s="4"/>
      <x:c r="I1" s="4"/>
      <x:c r="J1" s="4"/>
    </x:row>
    <x:row r="2" ht="28" customHeight="1">
      <x:c r="A2" s="10" t="str">
        <x:v>Compare scenarios and identify the few drivers management needs to monitor.</x:v>
      </x:c>
      <x:c r="B2" s="10"/>
      <x:c r="C2" s="10"/>
      <x:c r="D2" s="10"/>
      <x:c r="E2" s="10"/>
      <x:c r="F2" s="10"/>
      <x:c r="G2" s="10"/>
      <x:c r="H2" s="10"/>
      <x:c r="I2" s="10"/>
      <x:c r="J2" s="10"/>
    </x:row>
    <x:row r="4" ht="24" customHeight="1">
      <x:c r="A4" s="37" t="str">
        <x:v>Metric</x:v>
      </x:c>
      <x:c r="B4" s="37" t="str">
        <x:v>Active Scenario</x:v>
      </x:c>
      <x:c r="D4" s="37" t="str">
        <x:v>Driver</x:v>
      </x:c>
      <x:c r="E4" s="37" t="str">
        <x:v>Base Assumption</x:v>
      </x:c>
      <x:c r="F4" s="37" t="str">
        <x:v>Risk / Opportunity</x:v>
      </x:c>
      <x:c r="G4" s="37" t="str">
        <x:v>Evidence to Monitor</x:v>
      </x:c>
      <x:c r="H4" s="37" t="str">
        <x:v>Action if Missed</x:v>
      </x:c>
      <x:c r="I4" s="37" t="str">
        <x:v>Owner</x:v>
      </x:c>
      <x:c r="J4" s="37" t="str">
        <x:v>Cadence</x:v>
      </x:c>
    </x:row>
    <x:row r="5">
      <x:c r="A5" t="str">
        <x:v>12M Revenue</x:v>
      </x:c>
      <x:c r="B5" s="60" t="n">
        <x:f>'Monthly Forecast'!N6</x:f>
        <x:v>13795.552969851935</x:v>
      </x:c>
      <x:c r="D5" s="21" t="str">
        <x:v>Revenue growth</x:v>
      </x:c>
      <x:c r="E5" s="21" t="str">
        <x:v>2.5% monthly</x:v>
      </x:c>
      <x:c r="F5" s="21" t="str">
        <x:v>Pipeline conversion may slip</x:v>
      </x:c>
      <x:c r="G5" s="21" t="str">
        <x:v>Order book / sales funnel</x:v>
      </x:c>
      <x:c r="H5" s="21" t="str">
        <x:v>Reset spend and cash forecast</x:v>
      </x:c>
      <x:c r="I5" s="21" t="str">
        <x:v>CEO / Sales</x:v>
      </x:c>
      <x:c r="J5" s="21" t="str">
        <x:v>Monthly</x:v>
      </x:c>
    </x:row>
    <x:row r="6">
      <x:c r="A6" t="str">
        <x:v>12M EBITDA</x:v>
      </x:c>
      <x:c r="B6" s="60" t="n">
        <x:f>'Monthly Forecast'!N11</x:f>
        <x:v>2605.154482488552</x:v>
      </x:c>
      <x:c r="D6" s="21" t="str">
        <x:v>Gross margin</x:v>
      </x:c>
      <x:c r="E6" s="21" t="str">
        <x:v>41.5%</x:v>
      </x:c>
      <x:c r="F6" s="21" t="str">
        <x:v>Mix / discount / input-cost pressure</x:v>
      </x:c>
      <x:c r="G6" s="21" t="str">
        <x:v>Margin bridge by customer/product</x:v>
      </x:c>
      <x:c r="H6" s="21" t="str">
        <x:v>Pricing / procurement action</x:v>
      </x:c>
      <x:c r="I6" s="21" t="str">
        <x:v>Commercial CFO</x:v>
      </x:c>
      <x:c r="J6" s="21" t="str">
        <x:v>Monthly</x:v>
      </x:c>
    </x:row>
    <x:row r="7">
      <x:c r="A7" t="str">
        <x:v>EBITDA Margin</x:v>
      </x:c>
      <x:c r="B7" s="62" t="n">
        <x:f>'Monthly Forecast'!N12</x:f>
        <x:v>0.1888401637963855</x:v>
      </x:c>
      <x:c r="D7" s="21" t="str">
        <x:v>Employee cost</x:v>
      </x:c>
      <x:c r="E7" s="21" t="str">
        <x:v>₹155L monthly</x:v>
      </x:c>
      <x:c r="F7" s="21" t="str">
        <x:v>Hiring ahead of demand</x:v>
      </x:c>
      <x:c r="G7" s="21" t="str">
        <x:v>Headcount and productivity</x:v>
      </x:c>
      <x:c r="H7" s="21" t="str">
        <x:v>Phase hiring</x:v>
      </x:c>
      <x:c r="I7" s="21" t="str">
        <x:v>HR / CFO</x:v>
      </x:c>
      <x:c r="J7" s="21" t="str">
        <x:v>Monthly</x:v>
      </x:c>
    </x:row>
    <x:row r="8">
      <x:c r="A8" t="str">
        <x:v>12M PAT</x:v>
      </x:c>
      <x:c r="B8" s="60" t="n">
        <x:f>'Monthly Forecast'!N18</x:f>
        <x:v>1692.8658618664138</x:v>
      </x:c>
      <x:c r="D8" s="21" t="str">
        <x:v>Other opex</x:v>
      </x:c>
      <x:c r="E8" s="21" t="str">
        <x:v>₹105L monthly</x:v>
      </x:c>
      <x:c r="F8" s="21" t="str">
        <x:v>Cost creep</x:v>
      </x:c>
      <x:c r="G8" s="21" t="str">
        <x:v>Cost-centre actual vs plan</x:v>
      </x:c>
      <x:c r="H8" s="21" t="str">
        <x:v>Freeze discretionary spend</x:v>
      </x:c>
      <x:c r="I8" s="21" t="str">
        <x:v>Finance</x:v>
      </x:c>
      <x:c r="J8" s="21" t="str">
        <x:v>Monthly</x:v>
      </x:c>
    </x:row>
    <x:row r="9">
      <x:c r="A9" t="str">
        <x:v>Exit Monthly Revenue</x:v>
      </x:c>
      <x:c r="B9" s="60" t="n">
        <x:f>'Monthly Forecast'!M6</x:f>
        <x:v>1312.0866578012656</x:v>
      </x:c>
      <x:c r="D9" s="21" t="str">
        <x:v>Finance cost</x:v>
      </x:c>
      <x:c r="E9" s="21" t="str">
        <x:v>₹9L monthly</x:v>
      </x:c>
      <x:c r="F9" s="21" t="str">
        <x:v>Rates / debt utilisation</x:v>
      </x:c>
      <x:c r="G9" s="21" t="str">
        <x:v>Debt schedule / rates</x:v>
      </x:c>
      <x:c r="H9" s="21" t="str">
        <x:v>Refinance / repay</x:v>
      </x:c>
      <x:c r="I9" s="21" t="str">
        <x:v>CFO</x:v>
      </x:c>
      <x:c r="J9" s="21" t="str">
        <x:v>Monthly</x:v>
      </x:c>
    </x:row>
    <x:row r="12">
      <x:c r="A12" t="str">
        <x:v>Month</x:v>
      </x:c>
      <x:c r="B12" s="64" t="n">
        <x:v>46296</x:v>
      </x:c>
      <x:c r="C12" s="64" t="n">
        <x:v>46327</x:v>
      </x:c>
      <x:c r="D12" s="64" t="n">
        <x:v>46357</x:v>
      </x:c>
      <x:c r="E12" s="64" t="n">
        <x:v>46388</x:v>
      </x:c>
      <x:c r="F12" s="64" t="n">
        <x:v>46419</x:v>
      </x:c>
      <x:c r="G12" s="64" t="n">
        <x:v>46447</x:v>
      </x:c>
      <x:c r="H12" s="64" t="n">
        <x:v>46478</x:v>
      </x:c>
      <x:c r="I12" s="64" t="n">
        <x:v>46508</x:v>
      </x:c>
      <x:c r="J12" s="64" t="n">
        <x:v>46539</x:v>
      </x:c>
      <x:c r="K12" s="64" t="n">
        <x:v>46569</x:v>
      </x:c>
      <x:c r="L12" s="64" t="n">
        <x:v>46600</x:v>
      </x:c>
      <x:c r="M12" s="64" t="n">
        <x:v>46631</x:v>
      </x:c>
    </x:row>
    <x:row r="13">
      <x:c r="A13" t="str">
        <x:v>Revenue</x:v>
      </x:c>
      <x:c r="B13" s="66" t="n">
        <x:f>'Monthly Forecast'!B6</x:f>
        <x:v>1000</x:v>
      </x:c>
      <x:c r="C13" s="66" t="n">
        <x:f>'Monthly Forecast'!C6</x:f>
        <x:v>1025</x:v>
      </x:c>
      <x:c r="D13" s="66" t="n">
        <x:f>'Monthly Forecast'!D6</x:f>
        <x:v>1050.625</x:v>
      </x:c>
      <x:c r="E13" s="66" t="n">
        <x:f>'Monthly Forecast'!E6</x:f>
        <x:v>1076.890625</x:v>
      </x:c>
      <x:c r="F13" s="66" t="n">
        <x:f>'Monthly Forecast'!F6</x:f>
        <x:v>1103.812890625</x:v>
      </x:c>
      <x:c r="G13" s="66" t="n">
        <x:f>'Monthly Forecast'!G6</x:f>
        <x:v>1131.4082128906248</x:v>
      </x:c>
      <x:c r="H13" s="66" t="n">
        <x:f>'Monthly Forecast'!H6</x:f>
        <x:v>1159.6934182128903</x:v>
      </x:c>
      <x:c r="I13" s="66" t="n">
        <x:f>'Monthly Forecast'!I6</x:f>
        <x:v>1188.6857536682123</x:v>
      </x:c>
      <x:c r="J13" s="66" t="n">
        <x:f>'Monthly Forecast'!J6</x:f>
        <x:v>1218.4028975099175</x:v>
      </x:c>
      <x:c r="K13" s="66" t="n">
        <x:f>'Monthly Forecast'!K6</x:f>
        <x:v>1248.8629699476653</x:v>
      </x:c>
      <x:c r="L13" s="66" t="n">
        <x:f>'Monthly Forecast'!L6</x:f>
        <x:v>1280.0845441963568</x:v>
      </x:c>
      <x:c r="M13" s="66" t="n">
        <x:f>'Monthly Forecast'!M6</x:f>
        <x:v>1312.0866578012656</x:v>
      </x:c>
    </x:row>
    <x:row r="14">
      <x:c r="A14" t="str">
        <x:v>EBITDA</x:v>
      </x:c>
      <x:c r="B14" s="66" t="n">
        <x:f>'Monthly Forecast'!B11</x:f>
        <x:v>155</x:v>
      </x:c>
      <x:c r="C14" s="66" t="n">
        <x:f>'Monthly Forecast'!C11</x:f>
        <x:v>165.375</x:v>
      </x:c>
      <x:c r="D14" s="66" t="n">
        <x:f>'Monthly Forecast'!D11</x:f>
        <x:v>176.00937499999998</x:v>
      </x:c>
      <x:c r="E14" s="66" t="n">
        <x:f>'Monthly Forecast'!E11</x:f>
        <x:v>186.909609375</x:v>
      </x:c>
      <x:c r="F14" s="66" t="n">
        <x:f>'Monthly Forecast'!F11</x:f>
        <x:v>198.08234960937494</x:v>
      </x:c>
      <x:c r="G14" s="66" t="n">
        <x:f>'Monthly Forecast'!G11</x:f>
        <x:v>209.53440834960924</x:v>
      </x:c>
      <x:c r="H14" s="66" t="n">
        <x:f>'Monthly Forecast'!H11</x:f>
        <x:v>221.2727685583494</x:v>
      </x:c>
      <x:c r="I14" s="66" t="n">
        <x:f>'Monthly Forecast'!I11</x:f>
        <x:v>233.30458777230808</x:v>
      </x:c>
      <x:c r="J14" s="66" t="n">
        <x:f>'Monthly Forecast'!J11</x:f>
        <x:v>245.63720246661575</x:v>
      </x:c>
      <x:c r="K14" s="66" t="n">
        <x:f>'Monthly Forecast'!K11</x:f>
        <x:v>258.27813252828105</x:v>
      </x:c>
      <x:c r="L14" s="66" t="n">
        <x:f>'Monthly Forecast'!L11</x:f>
        <x:v>271.23508584148806</x:v>
      </x:c>
      <x:c r="M14" s="66" t="n">
        <x:f>'Monthly Forecast'!M11</x:f>
        <x:v>284.5159629875252</x:v>
      </x:c>
    </x:row>
  </x:sheetData>
  <x:mergeCells>
    <x:mergeCell ref="A1:J1"/>
    <x:mergeCell ref="A2:J2"/>
  </x:mergeCells>
  <x:pageMargins left="0.7" right="0.7" top="0.75" bottom="0.75" header="0.3" footer="0.3"/>
  <x:drawing xmlns:r="http://schemas.openxmlformats.org/officeDocument/2006/relationships" r:id="R07396b424e8c4a21"/>
</x:worksheet>
</file>