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56d8d9e5244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cilities" sheetId="1" r:id="Rfd961b2ef8954320"/>
    <x:sheet xmlns:r="http://schemas.openxmlformats.org/officeDocument/2006/relationships" name="Financial Inputs" sheetId="2" r:id="R58acb9477c574d31"/>
    <x:sheet xmlns:r="http://schemas.openxmlformats.org/officeDocument/2006/relationships" name="Covenants" sheetId="3" r:id="Rd5cc18d3e0684e8f"/>
    <x:sheet xmlns:r="http://schemas.openxmlformats.org/officeDocument/2006/relationships" name="Dashboard" sheetId="4" r:id="Rdb65bf790d104ad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₹#,##0;[Red](₹#,##0);-"/>
    <x:numFmt numFmtId="201" formatCode="0.0%;[Red](0.0%);-"/>
    <x:numFmt numFmtId="202" formatCode="dd-mmm-yy"/>
    <x:numFmt numFmtId="203" formatCode="0.0x;[Red](0.0x);-"/>
  </x:numFmts>
  <x:fonts count="9">
    <x:font>
      <x:sz val="11"/>
      <x:name val="Carlito"/>
    </x:font>
    <x:font>
      <x:b/>
      <x:sz val="20"/>
      <x:color rgb="FFFFFFFF"/>
      <x:name val="Carlito"/>
    </x:font>
    <x:font>
      <x:i/>
      <x:sz val="10"/>
      <x:color rgb="FF59636B"/>
      <x:name val="Carlito"/>
    </x:font>
    <x:font>
      <x:b/>
      <x:sz val="10"/>
      <x:color rgb="FFFFFFFF"/>
      <x:name val="Carlito"/>
    </x:font>
    <x:font>
      <x:sz val="11"/>
      <x:color rgb="FF0000FF"/>
      <x:name val="Carlito"/>
    </x:font>
    <x:font>
      <x:sz val="11"/>
      <x:color rgb="FF1F2933"/>
      <x:name val="Carlito"/>
    </x:font>
    <x:font>
      <x:b/>
      <x:sz val="11"/>
      <x:color rgb="FF1F2933"/>
      <x:name val="Carlito"/>
    </x:font>
    <x:font>
      <x:b/>
      <x:sz val="11"/>
      <x:color rgb="FFFFFFFF"/>
      <x:name val="Carlito"/>
    </x:font>
    <x:font>
      <x:sz val="11"/>
      <x:color rgb="FF008000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73B35"/>
      </x:patternFill>
    </x:fill>
    <x:fill>
      <x:patternFill patternType="solid">
        <x:fgColor rgb="FFF7F5F0"/>
      </x:patternFill>
    </x:fill>
    <x:fill>
      <x:patternFill patternType="solid">
        <x:fgColor rgb="FF2F8A75"/>
      </x:patternFill>
    </x:fill>
    <x:fill>
      <x:patternFill patternType="solid">
        <x:fgColor rgb="FFEAF4EF"/>
      </x:patternFill>
    </x:fill>
  </x:fills>
  <x:borders count="2">
    <x:border/>
    <x:border/>
  </x:borders>
  <x:cellStyleXfs count="1">
    <x:xf numFmtId="0" fontId="0" fillId="0" borderId="0"/>
  </x:cellStyleXfs>
  <x:cellXfs count="5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200" fontId="4" fillId="0" borderId="0" xfId="0" applyNumberFormat="1" applyFont="1" applyFill="1" applyBorder="1"/>
    <x:xf numFmtId="200" fontId="5" fillId="0" borderId="0" xfId="0" applyNumberFormat="1" applyFont="1" applyFill="1" applyBorder="1"/>
    <x:xf numFmtId="200" fontId="4" fillId="0" borderId="1" xfId="0" applyNumberFormat="1" applyFont="1" applyFill="1" applyBorder="1"/>
    <x:xf numFmtId="200" fontId="5" fillId="0" borderId="1" xfId="0" applyNumberFormat="1" applyFont="1" applyFill="1" applyBorder="1"/>
    <x:xf numFmtId="201" fontId="4" fillId="0" borderId="0" xfId="0" applyNumberFormat="1" applyFont="1" applyFill="1" applyBorder="1"/>
    <x:xf numFmtId="201" fontId="4" fillId="0" borderId="1" xfId="0" applyNumberFormat="1" applyFont="1" applyFill="1" applyBorder="1"/>
    <x:xf numFmtId="202" fontId="4" fillId="0" borderId="0" xfId="0" applyNumberFormat="1" applyFont="1" applyFill="1" applyBorder="1"/>
    <x:xf numFmtId="202" fontId="4" fillId="0" borderId="1" xfId="0" applyNumberFormat="1" applyFont="1" applyFill="1" applyBorder="1"/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0" fillId="5" borderId="1" xfId="0" applyNumberFormat="1" applyFont="1" applyFill="1" applyBorder="1"/>
    <x:xf numFmtId="0" fontId="6" fillId="5" borderId="1" xfId="0" applyNumberFormat="1" applyFont="1" applyFill="1" applyBorder="1"/>
    <x:xf numFmtId="200" fontId="6" fillId="5" borderId="0" xfId="0" applyNumberFormat="1" applyFont="1" applyFill="1" applyBorder="1"/>
    <x:xf numFmtId="200" fontId="6" fillId="5" borderId="1" xfId="0" applyNumberFormat="1" applyFont="1" applyFill="1" applyBorder="1"/>
    <x:xf numFmtId="203" fontId="4" fillId="0" borderId="0" xfId="0" applyNumberFormat="1" applyFont="1" applyFill="1" applyBorder="1"/>
    <x:xf numFmtId="203" fontId="5" fillId="0" borderId="0" xfId="0" applyNumberFormat="1" applyFont="1" applyFill="1" applyBorder="1"/>
    <x:xf numFmtId="203" fontId="4" fillId="0" borderId="1" xfId="0" applyNumberFormat="1" applyFont="1" applyFill="1" applyBorder="1"/>
    <x:xf numFmtId="203" fontId="5" fillId="0" borderId="1" xfId="0" applyNumberFormat="1" applyFont="1" applyFill="1" applyBorder="1"/>
    <x:xf numFmtId="0" fontId="7" fillId="2" borderId="0" xfId="0" applyNumberFormat="1" applyFont="1" applyFill="1" applyBorder="1"/>
    <x:xf numFmtId="0" fontId="7" fillId="2" borderId="1" xfId="0" applyNumberFormat="1" applyFont="1" applyFill="1" applyBorder="1"/>
    <x:xf numFmtId="0" fontId="8" fillId="0" borderId="0" xfId="0" applyNumberFormat="1" applyFont="1" applyFill="1" applyBorder="1"/>
    <x:xf numFmtId="0" fontId="8" fillId="0" borderId="1" xfId="0" applyNumberFormat="1" applyFont="1" applyFill="1" applyBorder="1"/>
    <x:xf numFmtId="200" fontId="8" fillId="0" borderId="0" xfId="0" applyNumberFormat="1" applyFont="1" applyFill="1" applyBorder="1"/>
    <x:xf numFmtId="200" fontId="8" fillId="0" borderId="1" xfId="0" applyNumberFormat="1" applyFont="1" applyFill="1" applyBorder="1"/>
    <x:xf numFmtId="201" fontId="5" fillId="0" borderId="0" xfId="0" applyNumberFormat="1" applyFont="1" applyFill="1" applyBorder="1"/>
    <x:xf numFmtId="201" fontId="5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ont>
        <x:b/>
        <x:color rgb="FF9B1C1C"/>
      </x:font>
      <x:fill>
        <x:patternFill patternType="solid">
          <x:bgColor rgb="FFFCE8E6"/>
        </x:patternFill>
      </x:fill>
    </x:dxf>
    <x:dxf>
      <x:font>
        <x:b/>
        <x:color rgb="FF146C43"/>
      </x:font>
      <x:fill>
        <x:patternFill patternType="solid">
          <x:bgColor rgb="FFE8F5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0173634f414a32" /><Relationship Type="http://schemas.openxmlformats.org/officeDocument/2006/relationships/theme" Target="/xl/theme/theme1.xml" Id="R1d053379863a41f9" /><Relationship Type="http://schemas.openxmlformats.org/officeDocument/2006/relationships/sharedStrings" Target="/xl/sharedStrings.xml" Id="Rf235abe091b542b4" /><Relationship Type="http://schemas.openxmlformats.org/officeDocument/2006/relationships/worksheet" Target="/xl/worksheets/sheet1.xml" Id="Rfd961b2ef8954320" /><Relationship Type="http://schemas.openxmlformats.org/officeDocument/2006/relationships/worksheet" Target="/xl/worksheets/sheet2.xml" Id="R58acb9477c574d31" /><Relationship Type="http://schemas.openxmlformats.org/officeDocument/2006/relationships/worksheet" Target="/xl/worksheets/sheet3.xml" Id="Rd5cc18d3e0684e8f" /><Relationship Type="http://schemas.openxmlformats.org/officeDocument/2006/relationships/worksheet" Target="/xl/worksheets/sheet4.xml" Id="Rdb65bf790d104ad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0" hidden="0" customWidth="1"/>
    <x:col min="3" max="3" width="18" hidden="0" customWidth="1"/>
    <x:col min="4" max="4" width="13" hidden="0" customWidth="1"/>
    <x:col min="5" max="5" width="16" hidden="0" customWidth="1"/>
    <x:col min="6" max="6" width="13" hidden="0" customWidth="1"/>
    <x:col min="7" max="7" width="11" hidden="0" customWidth="1"/>
    <x:col min="8" max="8" width="16" hidden="0" customWidth="1"/>
    <x:col min="9" max="9" width="15" hidden="0" customWidth="1"/>
    <x:col min="10" max="10" width="18" hidden="0" customWidth="1"/>
    <x:col min="11" max="11" width="34" hidden="0" customWidth="1"/>
  </x:cols>
  <x:sheetData>
    <x:row r="1" ht="34" customHeight="1">
      <x:c r="A1" s="4" t="str">
        <x:v>ClearCFO | Debt &amp; Covenant Tracker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</x:row>
    <x:row r="2" ht="26" customHeight="1">
      <x:c r="A2" s="10" t="str">
        <x:v>Track lender facilities, headroom, pricing, maturity and covenant compliance. Units: ₹ lakh unless stated.</x:v>
      </x:c>
      <x:c r="B2" s="10"/>
      <x:c r="C2" s="10"/>
      <x:c r="D2" s="10"/>
      <x:c r="E2" s="10"/>
      <x:c r="F2" s="10"/>
      <x:c r="G2" s="10"/>
      <x:c r="H2" s="10"/>
      <x:c r="I2" s="10"/>
      <x:c r="J2" s="10"/>
      <x:c r="K2" s="10"/>
    </x:row>
    <x:row r="4">
      <x:c r="A4" s="17" t="str">
        <x:v>Lender</x:v>
      </x:c>
      <x:c r="B4" s="17" t="str">
        <x:v>Facility</x:v>
      </x:c>
      <x:c r="C4" s="17" t="str">
        <x:v>Type</x:v>
      </x:c>
      <x:c r="D4" s="17" t="str">
        <x:v>Limit ₹L</x:v>
      </x:c>
      <x:c r="E4" s="17" t="str">
        <x:v>Outstanding ₹L</x:v>
      </x:c>
      <x:c r="F4" s="17" t="str">
        <x:v>Headroom ₹L</x:v>
      </x:c>
      <x:c r="G4" s="17" t="str">
        <x:v>Rate %</x:v>
      </x:c>
      <x:c r="H4" s="17" t="str">
        <x:v>Annual Interest ₹L</x:v>
      </x:c>
      <x:c r="I4" s="17" t="str">
        <x:v>Maturity</x:v>
      </x:c>
      <x:c r="J4" s="17" t="str">
        <x:v>Monthly Principal ₹L</x:v>
      </x:c>
      <x:c r="K4" s="17" t="str">
        <x:v>Source / Notes</x:v>
      </x:c>
    </x:row>
    <x:row r="5">
      <x:c r="A5" t="str">
        <x:v>Bank A</x:v>
      </x:c>
      <x:c r="B5" t="str">
        <x:v>Working Capital</x:v>
      </x:c>
      <x:c r="C5" t="str">
        <x:v>Revolver</x:v>
      </x:c>
      <x:c r="D5" s="26" t="n">
        <x:v>600</x:v>
      </x:c>
      <x:c r="E5" s="26" t="n">
        <x:v>430</x:v>
      </x:c>
      <x:c r="F5" s="27" t="n">
        <x:f>D5-E5</x:f>
        <x:v>170</x:v>
      </x:c>
      <x:c r="G5" s="30" t="n">
        <x:v>0.095</x:v>
      </x:c>
      <x:c r="H5" s="27" t="n">
        <x:f>E5*G5</x:f>
        <x:v>40.85</x:v>
      </x:c>
      <x:c r="I5" s="32" t="n">
        <x:v>46477</x:v>
      </x:c>
      <x:c r="J5" s="26" t="n">
        <x:v>0</x:v>
      </x:c>
      <x:c r="K5" s="22" t="str">
        <x:v>Illustrative / lender sanction letter</x:v>
      </x:c>
    </x:row>
    <x:row r="6">
      <x:c r="A6" t="str">
        <x:v>Bank B</x:v>
      </x:c>
      <x:c r="B6" t="str">
        <x:v>Term Loan 1</x:v>
      </x:c>
      <x:c r="C6" t="str">
        <x:v>Term loan</x:v>
      </x:c>
      <x:c r="D6" s="26" t="n">
        <x:v>500</x:v>
      </x:c>
      <x:c r="E6" s="26" t="n">
        <x:v>315</x:v>
      </x:c>
      <x:c r="F6" s="27" t="n">
        <x:f>D6-E6</x:f>
        <x:v>185</x:v>
      </x:c>
      <x:c r="G6" s="30" t="n">
        <x:v>0.0875</x:v>
      </x:c>
      <x:c r="H6" s="27" t="n">
        <x:f>E6*G6</x:f>
        <x:v>27.5625</x:v>
      </x:c>
      <x:c r="I6" s="32" t="n">
        <x:v>46934</x:v>
      </x:c>
      <x:c r="J6" s="26" t="n">
        <x:v>12</x:v>
      </x:c>
      <x:c r="K6" s="22" t="str">
        <x:v>Illustrative / loan schedule</x:v>
      </x:c>
    </x:row>
    <x:row r="7">
      <x:c r="A7" t="str">
        <x:v>NBFC C</x:v>
      </x:c>
      <x:c r="B7" t="str">
        <x:v>Equipment Loan</x:v>
      </x:c>
      <x:c r="C7" t="str">
        <x:v>Term loan</x:v>
      </x:c>
      <x:c r="D7" s="26" t="n">
        <x:v>180</x:v>
      </x:c>
      <x:c r="E7" s="26" t="n">
        <x:v>96</x:v>
      </x:c>
      <x:c r="F7" s="27" t="n">
        <x:f>D7-E7</x:f>
        <x:v>84</x:v>
      </x:c>
      <x:c r="G7" s="30" t="n">
        <x:v>0.112</x:v>
      </x:c>
      <x:c r="H7" s="27" t="n">
        <x:f>E7*G7</x:f>
        <x:v>10.752</x:v>
      </x:c>
      <x:c r="I7" s="32" t="n">
        <x:v>46752</x:v>
      </x:c>
      <x:c r="J7" s="26" t="n">
        <x:v>7</x:v>
      </x:c>
      <x:c r="K7" s="22" t="str">
        <x:v>Illustrative / loan schedule</x:v>
      </x:c>
    </x:row>
    <x:row r="8">
      <x:c r="A8" t="str">
        <x:v>Bank D</x:v>
      </x:c>
      <x:c r="B8" t="str">
        <x:v>Invoice Finance</x:v>
      </x:c>
      <x:c r="C8" t="str">
        <x:v>Receivable finance</x:v>
      </x:c>
      <x:c r="D8" s="26" t="n">
        <x:v>250</x:v>
      </x:c>
      <x:c r="E8" s="26" t="n">
        <x:v>110</x:v>
      </x:c>
      <x:c r="F8" s="27" t="n">
        <x:f>D8-E8</x:f>
        <x:v>140</x:v>
      </x:c>
      <x:c r="G8" s="30" t="n">
        <x:v>0.1025</x:v>
      </x:c>
      <x:c r="H8" s="27" t="n">
        <x:f>E8*G8</x:f>
        <x:v>11.274999999999999</x:v>
      </x:c>
      <x:c r="I8" s="32" t="n">
        <x:v>46660</x:v>
      </x:c>
      <x:c r="J8" s="26" t="n">
        <x:v>0</x:v>
      </x:c>
      <x:c r="K8" s="22" t="str">
        <x:v>Illustrative / facility agreement</x:v>
      </x:c>
    </x:row>
    <x:row r="10">
      <x:c r="A10" s="35" t="str">
        <x:v>TOTAL</x:v>
      </x:c>
      <x:c r="B10" s="35" t="str"/>
      <x:c r="C10" s="35" t="str"/>
      <x:c r="D10" s="38" t="n">
        <x:f>SUM(D5:D8)</x:f>
        <x:v>1530</x:v>
      </x:c>
      <x:c r="E10" s="38" t="n">
        <x:f>SUM(E5:E8)</x:f>
        <x:v>951</x:v>
      </x:c>
      <x:c r="F10" s="38" t="n">
        <x:f>SUM(F5:F8)</x:f>
        <x:v>579</x:v>
      </x:c>
      <x:c r="G10" s="35" t="str"/>
      <x:c r="H10" s="38" t="n">
        <x:f>SUM(H5:H8)</x:f>
        <x:v>90.43949999999998</x:v>
      </x:c>
      <x:c r="I10" s="35" t="str"/>
      <x:c r="J10" s="38" t="n">
        <x:f>SUM(J5:J8)</x:f>
        <x:v>19</x:v>
      </x:c>
      <x:c r="K10" s="35" t="str"/>
    </x:row>
  </x:sheetData>
  <x:mergeCells>
    <x:mergeCell ref="A1:K1"/>
    <x:mergeCell ref="A2:K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18" hidden="0" customWidth="1"/>
    <x:col min="3" max="3" width="14" hidden="0" customWidth="1"/>
    <x:col min="4" max="4" width="38" hidden="0" customWidth="1"/>
  </x:cols>
  <x:sheetData>
    <x:row r="1" ht="34" customHeight="1">
      <x:c r="A1" s="4" t="str">
        <x:v>ClearCFO | Financial Inputs for Covenants</x:v>
      </x:c>
      <x:c r="B1" s="4"/>
      <x:c r="C1" s="4"/>
      <x:c r="D1" s="4"/>
    </x:row>
    <x:row r="2" ht="26" customHeight="1">
      <x:c r="A2" s="10" t="str">
        <x:v>Blue cells are management inputs used to calculate common covenant metrics.</x:v>
      </x:c>
      <x:c r="B2" s="10"/>
      <x:c r="C2" s="10"/>
      <x:c r="D2" s="10"/>
    </x:row>
    <x:row r="4">
      <x:c r="A4" s="17" t="str">
        <x:v>Metric</x:v>
      </x:c>
      <x:c r="B4" s="17" t="str">
        <x:v>Current Value</x:v>
      </x:c>
      <x:c r="C4" s="17" t="str">
        <x:v>Unit</x:v>
      </x:c>
      <x:c r="D4" s="17" t="str">
        <x:v>Source / Notes</x:v>
      </x:c>
    </x:row>
    <x:row r="5">
      <x:c r="A5" t="str">
        <x:v>Cash</x:v>
      </x:c>
      <x:c r="B5" s="26" t="n">
        <x:v>180</x:v>
      </x:c>
      <x:c r="C5" t="str">
        <x:v>₹ lakh</x:v>
      </x:c>
      <x:c r="D5" t="str">
        <x:v>Illustrative / bank balance</x:v>
      </x:c>
    </x:row>
    <x:row r="6">
      <x:c r="A6" t="str">
        <x:v>LTM EBITDA</x:v>
      </x:c>
      <x:c r="B6" s="26" t="n">
        <x:v>360</x:v>
      </x:c>
      <x:c r="C6" t="str">
        <x:v>₹ lakh</x:v>
      </x:c>
      <x:c r="D6" t="str">
        <x:v>Illustrative / management accounts</x:v>
      </x:c>
    </x:row>
    <x:row r="7">
      <x:c r="A7" t="str">
        <x:v>LTM Interest Expense</x:v>
      </x:c>
      <x:c r="B7" s="26" t="n">
        <x:v>92</x:v>
      </x:c>
      <x:c r="C7" t="str">
        <x:v>₹ lakh</x:v>
      </x:c>
      <x:c r="D7" t="str">
        <x:v>Illustrative / P&amp;L</x:v>
      </x:c>
    </x:row>
    <x:row r="8">
      <x:c r="A8" t="str">
        <x:v>LTM Debt Service</x:v>
      </x:c>
      <x:c r="B8" s="26" t="n">
        <x:v>150</x:v>
      </x:c>
      <x:c r="C8" t="str">
        <x:v>₹ lakh</x:v>
      </x:c>
      <x:c r="D8" t="str">
        <x:v>Illustrative / loan schedules</x:v>
      </x:c>
    </x:row>
    <x:row r="9">
      <x:c r="A9" t="str">
        <x:v>LTM Operating Cash Flow</x:v>
      </x:c>
      <x:c r="B9" s="26" t="n">
        <x:v>215</x:v>
      </x:c>
      <x:c r="C9" t="str">
        <x:v>₹ lakh</x:v>
      </x:c>
      <x:c r="D9" t="str">
        <x:v>Illustrative / cash flow</x:v>
      </x:c>
    </x:row>
    <x:row r="10">
      <x:c r="A10" t="str">
        <x:v>Net Worth</x:v>
      </x:c>
      <x:c r="B10" s="26" t="n">
        <x:v>620</x:v>
      </x:c>
      <x:c r="C10" t="str">
        <x:v>₹ lakh</x:v>
      </x:c>
      <x:c r="D10" t="str">
        <x:v>Illustrative / balance sheet</x:v>
      </x:c>
    </x:row>
  </x:sheetData>
  <x:mergeCells>
    <x:mergeCell ref="A1:D1"/>
    <x:mergeCell ref="A2:D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0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6" hidden="0" customWidth="1"/>
    <x:col min="8" max="8" width="40" hidden="0" customWidth="1"/>
  </x:cols>
  <x:sheetData>
    <x:row r="1" ht="34" customHeight="1">
      <x:c r="A1" s="4" t="str">
        <x:v>ClearCFO | Covenant Compliance</x:v>
      </x:c>
      <x:c r="B1" s="4"/>
      <x:c r="C1" s="4"/>
      <x:c r="D1" s="4"/>
      <x:c r="E1" s="4"/>
      <x:c r="F1" s="4"/>
      <x:c r="G1" s="4"/>
      <x:c r="H1" s="4"/>
    </x:row>
    <x:row r="2" ht="26" customHeight="1">
      <x:c r="A2" s="10" t="str">
        <x:v>Illustrative covenant definitions only. Replace thresholds with the signed facility agreement.</x:v>
      </x:c>
      <x:c r="B2" s="10"/>
      <x:c r="C2" s="10"/>
      <x:c r="D2" s="10"/>
      <x:c r="E2" s="10"/>
      <x:c r="F2" s="10"/>
      <x:c r="G2" s="10"/>
      <x:c r="H2" s="10"/>
    </x:row>
    <x:row r="4">
      <x:c r="A4" s="17" t="str">
        <x:v>Covenant</x:v>
      </x:c>
      <x:c r="B4" s="17" t="str">
        <x:v>Test</x:v>
      </x:c>
      <x:c r="C4" s="17" t="str">
        <x:v>Threshold</x:v>
      </x:c>
      <x:c r="D4" s="17" t="str">
        <x:v>Current</x:v>
      </x:c>
      <x:c r="E4" s="17" t="str">
        <x:v>Headroom</x:v>
      </x:c>
      <x:c r="F4" s="17" t="str">
        <x:v>Status</x:v>
      </x:c>
      <x:c r="G4" s="17" t="str">
        <x:v>Review Date</x:v>
      </x:c>
      <x:c r="H4" s="17" t="str">
        <x:v>Source / Notes</x:v>
      </x:c>
    </x:row>
    <x:row r="5">
      <x:c r="A5" t="str">
        <x:v>Net Debt / EBITDA</x:v>
      </x:c>
      <x:c r="B5" t="str">
        <x:v>&lt;=</x:v>
      </x:c>
      <x:c r="C5" s="40" t="n">
        <x:v>3</x:v>
      </x:c>
      <x:c r="D5" s="41" t="n">
        <x:f>('Facilities'!E10-'Financial Inputs'!B5)/'Financial Inputs'!B6</x:f>
        <x:v>2.1416666666666666</x:v>
      </x:c>
      <x:c r="E5" s="41" t="n">
        <x:f>C5-D5</x:f>
        <x:v>0.8583333333333334</x:v>
      </x:c>
      <x:c r="F5" s="24" t="str">
        <x:f>IF(D5&lt;=C5,"PASS","BREACH")</x:f>
        <x:v>PASS</x:v>
      </x:c>
      <x:c r="G5" s="32" t="n">
        <x:v>46326</x:v>
      </x:c>
      <x:c r="H5" s="22" t="str">
        <x:v>Illustrative; replace with facility agreement</x:v>
      </x:c>
    </x:row>
    <x:row r="6">
      <x:c r="A6" t="str">
        <x:v>Interest Cover</x:v>
      </x:c>
      <x:c r="B6" t="str">
        <x:v>&gt;=</x:v>
      </x:c>
      <x:c r="C6" s="40" t="n">
        <x:v>2.5</x:v>
      </x:c>
      <x:c r="D6" s="41" t="n">
        <x:f>'Financial Inputs'!B6/'Financial Inputs'!B7</x:f>
        <x:v>3.9130434782608696</x:v>
      </x:c>
      <x:c r="E6" s="41" t="n">
        <x:f>D6-C6</x:f>
        <x:v>1.4130434782608696</x:v>
      </x:c>
      <x:c r="F6" s="24" t="str">
        <x:f>IF(D6&gt;=C6,"PASS","BREACH")</x:f>
        <x:v>PASS</x:v>
      </x:c>
      <x:c r="G6" s="32" t="n">
        <x:v>46326</x:v>
      </x:c>
      <x:c r="H6" s="22" t="str">
        <x:v>Illustrative; replace with facility agreement</x:v>
      </x:c>
    </x:row>
    <x:row r="7">
      <x:c r="A7" t="str">
        <x:v>DSCR</x:v>
      </x:c>
      <x:c r="B7" t="str">
        <x:v>&gt;=</x:v>
      </x:c>
      <x:c r="C7" s="40" t="n">
        <x:v>1.25</x:v>
      </x:c>
      <x:c r="D7" s="41" t="n">
        <x:f>'Financial Inputs'!B9/'Financial Inputs'!B8</x:f>
        <x:v>1.4333333333333333</x:v>
      </x:c>
      <x:c r="E7" s="41" t="n">
        <x:f>D7-C7</x:f>
        <x:v>0.18333333333333335</x:v>
      </x:c>
      <x:c r="F7" s="24" t="str">
        <x:f>IF(D7&gt;=C7,"PASS","BREACH")</x:f>
        <x:v>PASS</x:v>
      </x:c>
      <x:c r="G7" s="32" t="n">
        <x:v>46326</x:v>
      </x:c>
      <x:c r="H7" s="22" t="str">
        <x:v>Illustrative; replace with facility agreement</x:v>
      </x:c>
    </x:row>
    <x:row r="8">
      <x:c r="A8" t="str">
        <x:v>Minimum Net Worth</x:v>
      </x:c>
      <x:c r="B8" t="str">
        <x:v>&gt;=</x:v>
      </x:c>
      <x:c r="C8" s="26" t="n">
        <x:v>500</x:v>
      </x:c>
      <x:c r="D8" s="27" t="n">
        <x:f>'Financial Inputs'!B10</x:f>
        <x:v>620</x:v>
      </x:c>
      <x:c r="E8" s="27" t="n">
        <x:f>D8-C8</x:f>
        <x:v>120</x:v>
      </x:c>
      <x:c r="F8" s="24" t="str">
        <x:f>IF(D8&gt;=C8,"PASS","BREACH")</x:f>
        <x:v>PASS</x:v>
      </x:c>
      <x:c r="G8" s="32" t="n">
        <x:v>46326</x:v>
      </x:c>
      <x:c r="H8" s="22" t="str">
        <x:v>Illustrative; replace with facility agreement</x:v>
      </x:c>
    </x:row>
  </x:sheetData>
  <x:mergeCells>
    <x:mergeCell ref="A1:H1"/>
    <x:mergeCell ref="A2:H2"/>
  </x:mergeCells>
  <x:conditionalFormatting sqref="F5:F8">
    <x:cfRule type="expression" dxfId="0" priority="1">
      <x:formula>F5="BREACH"</x:formula>
    </x:cfRule>
    <x:cfRule type="expression" dxfId="1" priority="2">
      <x:formula>F5="PASS"</x:formula>
    </x:cfRule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31" hidden="0" customWidth="1"/>
    <x:col min="2" max="2" width="18" hidden="0" customWidth="1"/>
    <x:col min="3" max="3" width="3" hidden="0" customWidth="1"/>
    <x:col min="4" max="4" width="32" hidden="0" customWidth="1"/>
    <x:col min="5" max="5" width="23" hidden="0" customWidth="1"/>
    <x:col min="6" max="6" width="38" hidden="0" customWidth="1"/>
    <x:col min="7" max="7" width="18" hidden="0" customWidth="1"/>
    <x:col min="8" max="8" width="18" hidden="0" customWidth="1"/>
  </x:cols>
  <x:sheetData>
    <x:row r="1" ht="34" customHeight="1">
      <x:c r="A1" s="4" t="str">
        <x:v>ClearCFO | Debt &amp; Covenant Dashboard</x:v>
      </x:c>
      <x:c r="B1" s="4"/>
      <x:c r="C1" s="4"/>
      <x:c r="D1" s="4"/>
      <x:c r="E1" s="4"/>
      <x:c r="F1" s="4"/>
      <x:c r="G1" s="4"/>
      <x:c r="H1" s="4"/>
    </x:row>
    <x:row r="2" ht="26" customHeight="1">
      <x:c r="A2" s="10" t="str">
        <x:v>Focus on leverage, liquidity headroom, cost of debt, maturities and compliance.</x:v>
      </x:c>
      <x:c r="B2" s="10"/>
      <x:c r="C2" s="10"/>
      <x:c r="D2" s="10"/>
      <x:c r="E2" s="10"/>
      <x:c r="F2" s="10"/>
      <x:c r="G2" s="10"/>
      <x:c r="H2" s="10"/>
    </x:row>
    <x:row r="4" ht="21" customHeight="1">
      <x:c r="A4" s="44" t="str">
        <x:v>KEY METRICS</x:v>
      </x:c>
      <x:c r="B4" s="44" t="str">
        <x:v>KEY METRICS</x:v>
      </x:c>
      <x:c r="C4" s="44" t="str">
        <x:v>KEY METRICS</x:v>
      </x:c>
      <x:c r="D4" s="44" t="str">
        <x:v>KEY METRICS</x:v>
      </x:c>
      <x:c r="E4" s="44" t="str">
        <x:v>KEY METRICS</x:v>
      </x:c>
      <x:c r="F4" s="44" t="str">
        <x:v>KEY METRICS</x:v>
      </x:c>
      <x:c r="G4" s="44" t="str">
        <x:v>KEY METRICS</x:v>
      </x:c>
      <x:c r="H4" s="44" t="str">
        <x:v>KEY METRICS</x:v>
      </x:c>
    </x:row>
    <x:row r="5">
      <x:c r="A5" s="17" t="str">
        <x:v>Metric</x:v>
      </x:c>
      <x:c r="B5" s="17" t="str">
        <x:v>Value</x:v>
      </x:c>
      <x:c r="D5" s="17" t="str">
        <x:v>Management question</x:v>
      </x:c>
      <x:c r="E5" s="17" t="str">
        <x:v>Signal</x:v>
      </x:c>
      <x:c r="F5" s="17" t="str">
        <x:v>Action</x:v>
      </x:c>
      <x:c r="G5" s="17" t="str">
        <x:v>Owner</x:v>
      </x:c>
      <x:c r="H5" s="17" t="str">
        <x:v>Cadence</x:v>
      </x:c>
    </x:row>
    <x:row r="6">
      <x:c r="A6" t="str">
        <x:v>Total debt</x:v>
      </x:c>
      <x:c r="B6" s="48" t="n">
        <x:f>'Facilities'!E10</x:f>
        <x:v>951</x:v>
      </x:c>
      <x:c r="D6" s="52" t="str">
        <x:v>Is covenant headroom narrowing?</x:v>
      </x:c>
      <x:c r="E6" s="52" t="str">
        <x:v>Review Covenants tab</x:v>
      </x:c>
      <x:c r="F6" s="52" t="str">
        <x:v>Create early-warning trigger before legal breach.</x:v>
      </x:c>
      <x:c r="G6" s="52" t="str">
        <x:v>CFO</x:v>
      </x:c>
      <x:c r="H6" s="52" t="str">
        <x:v>Monthly</x:v>
      </x:c>
    </x:row>
    <x:row r="7">
      <x:c r="A7" t="str">
        <x:v>Cash</x:v>
      </x:c>
      <x:c r="B7" s="48" t="n">
        <x:f>'Financial Inputs'!B5</x:f>
        <x:v>180</x:v>
      </x:c>
      <x:c r="D7" s="52" t="str">
        <x:v>Is refinancing risk concentrated?</x:v>
      </x:c>
      <x:c r="E7" s="52" t="str">
        <x:v>Check maturity dates</x:v>
      </x:c>
      <x:c r="F7" s="52" t="str">
        <x:v>Start lender/refinancing process well before maturity.</x:v>
      </x:c>
      <x:c r="G7" s="52" t="str">
        <x:v>CFO / Treasury</x:v>
      </x:c>
      <x:c r="H7" s="52" t="str">
        <x:v>Quarterly</x:v>
      </x:c>
    </x:row>
    <x:row r="8">
      <x:c r="A8" t="str">
        <x:v>Net debt</x:v>
      </x:c>
      <x:c r="B8" s="27" t="n">
        <x:f>B6-B7</x:f>
        <x:v>771</x:v>
      </x:c>
      <x:c r="D8" s="52" t="str">
        <x:v>Are expensive facilities being used unnecessarily?</x:v>
      </x:c>
      <x:c r="E8" s="52" t="str">
        <x:v>Compare rate and utilisation</x:v>
      </x:c>
      <x:c r="F8" s="52" t="str">
        <x:v>Rebalance funding and working capital.</x:v>
      </x:c>
      <x:c r="G8" s="52" t="str">
        <x:v>Treasury</x:v>
      </x:c>
      <x:c r="H8" s="52" t="str">
        <x:v>Monthly</x:v>
      </x:c>
    </x:row>
    <x:row r="9">
      <x:c r="A9" t="str">
        <x:v>Facility headroom</x:v>
      </x:c>
      <x:c r="B9" s="27" t="n">
        <x:f>'Facilities'!F10</x:f>
        <x:v>579</x:v>
      </x:c>
      <x:c r="D9" s="52" t="str">
        <x:v>Can cash flow support principal payments?</x:v>
      </x:c>
      <x:c r="E9" s="52" t="str">
        <x:v>Compare debt service with OCF</x:v>
      </x:c>
      <x:c r="F9" s="52" t="str">
        <x:v>Align forecast, collections and facility headroom.</x:v>
      </x:c>
      <x:c r="G9" s="52" t="str">
        <x:v>CFO</x:v>
      </x:c>
      <x:c r="H9" s="52" t="str">
        <x:v>Weekly / Monthly</x:v>
      </x:c>
    </x:row>
    <x:row r="10">
      <x:c r="A10" t="str">
        <x:v>Weighted average interest rate</x:v>
      </x:c>
      <x:c r="B10" s="50" t="n">
        <x:f>SUMPRODUCT('Facilities'!E5:E8,'Facilities'!G5:G8)/SUM('Facilities'!E5:E8)</x:f>
        <x:v>0.09509936908517348</x:v>
      </x:c>
    </x:row>
  </x:sheetData>
  <x:mergeCells>
    <x:mergeCell ref="A1:H1"/>
    <x:mergeCell ref="A2:H2"/>
    <x:mergeCell ref="A4:H4"/>
  </x:mergeCells>
  <x:pageMargins left="0.7" right="0.7" top="0.75" bottom="0.75" header="0.3" footer="0.3"/>
</x:worksheet>
</file>